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208" documentId="13_ncr:1_{F6CB121F-512D-4AA6-A0C1-0FB36C537598}" xr6:coauthVersionLast="47" xr6:coauthVersionMax="47" xr10:uidLastSave="{2E4E72BD-74A6-49DF-B85B-4EAB0DADE93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J5" i="6"/>
  <c r="J6" i="6"/>
  <c r="I3" i="5"/>
  <c r="B2" i="6"/>
  <c r="G2" i="6"/>
  <c r="L2" i="6"/>
  <c r="B3" i="6"/>
  <c r="G3" i="6"/>
  <c r="L3" i="6"/>
  <c r="B4" i="6"/>
  <c r="G4" i="6"/>
  <c r="L4" i="6"/>
  <c r="B5" i="6"/>
  <c r="G5" i="6"/>
  <c r="L5" i="6"/>
  <c r="B6" i="6"/>
  <c r="G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<sst xmlns="http://schemas.openxmlformats.org/spreadsheetml/2006/main" count="179026" uniqueCount="39106">
  <si>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</si>
  <si>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</si>
  <si>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</si>
  <si>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</si>
  <si>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</si>
  <si>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</si>
  <si>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</si>
  <si>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</si>
  <si>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</si>
  <si>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</si>
  <si>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</si>
  <si>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</si>
  <si>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</si>
  <si>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</si>
  <si>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</si>
  <si>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</si>
  <si>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</si>
  <si>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</si>
  <si>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</si>
  <si>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</si>
  <si>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</si>
  <si>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</si>
  <si>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</si>
  <si>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</si>
  <si>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</si>
  <si>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</si>
  <si>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</si>
  <si>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</si>
  <si>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</si>
  <si>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</si>
  <si>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</si>
  <si>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</si>
  <si>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</si>
  <si>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</si>
  <si>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</si>
  <si>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</si>
  <si>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</si>
  <si>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</si>
  <si>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</si>
  <si>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</si>
  <si>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</si>
  <si>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</si>
  <si>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</si>
  <si>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</si>
  <si>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</si>
  <si>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</si>
  <si>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</si>
  <si>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</si>
  <si>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</si>
  <si>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</si>
  <si>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</si>
  <si>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</si>
  <si>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</si>
  <si>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</si>
  <si>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</si>
  <si>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</si>
  <si>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</si>
  <si>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</si>
  <si>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</si>
  <si>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</si>
  <si>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</si>
  <si>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</si>
  <si>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</si>
  <si>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</si>
  <si>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</si>
  <si>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</si>
  <si>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</si>
  <si>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</si>
  <si>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</si>
  <si>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</si>
  <si>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</si>
  <si>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</si>
  <si>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</si>
  <si>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</si>
  <si>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</si>
  <si>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</si>
  <si>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</si>
  <si>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</si>
  <si>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</si>
  <si>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</si>
  <si>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</si>
  <si>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</si>
  <si>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</si>
  <si>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</si>
  <si>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</si>
  <si>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</si>
  <si>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</si>
  <si>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</si>
  <si>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</si>
  <si>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</si>
  <si>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</si>
  <si>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</si>
  <si>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</si>
  <si>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</si>
  <si>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</si>
  <si>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</si>
  <si>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</si>
  <si>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</si>
  <si>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</si>
  <si>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</si>
  <si>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</si>
  <si>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</si>
  <si>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</si>
  <si>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</si>
  <si>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</si>
  <si>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</si>
  <si>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</si>
  <si>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</si>
  <si>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</si>
  <si>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</si>
  <si>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</si>
  <si>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</si>
  <si>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</si>
  <si>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</si>
  <si>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</si>
  <si>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</si>
  <si>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</si>
  <si>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</si>
  <si>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</si>
  <si>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</si>
  <si>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</si>
  <si>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</si>
  <si>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</si>
  <si>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</si>
  <si>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</si>
  <si>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</si>
  <si>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</si>
  <si>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</si>
  <si>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</si>
  <si>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</si>
  <si>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</si>
  <si>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</si>
  <si>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</si>
  <si>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</si>
  <si>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</si>
  <si>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</si>
  <si>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</si>
  <si>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</si>
  <si>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</si>
  <si>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</si>
  <si>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</si>
  <si>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</si>
  <si>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</si>
  <si>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</si>
  <si>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</si>
  <si>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</si>
  <si>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</si>
  <si>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</si>
  <si>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</si>
  <si>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</si>
  <si>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</si>
  <si>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</si>
  <si>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</si>
  <si>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</si>
  <si>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</si>
  <si>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</si>
  <si>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</si>
  <si>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</si>
  <si>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</si>
  <si>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</si>
  <si>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</si>
  <si>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</si>
  <si>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</si>
  <si>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</si>
  <si>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</si>
  <si>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</si>
  <si>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</si>
  <si>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</si>
  <si>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</si>
  <si>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</si>
  <si>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</si>
  <si>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</si>
  <si>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</si>
  <si>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</si>
  <si>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</si>
  <si>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</si>
  <si>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</si>
  <si>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</si>
  <si>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</si>
  <si>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</si>
  <si>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</si>
  <si>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</si>
  <si>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</si>
  <si>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</si>
  <si>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</si>
  <si>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</si>
  <si>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</si>
  <si>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</si>
  <si>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</si>
  <si>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</si>
  <si>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</si>
  <si>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</si>
  <si>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</si>
  <si>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</si>
  <si>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</si>
  <si>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</si>
  <si>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</si>
  <si>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</si>
  <si>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</si>
  <si>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</si>
  <si>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</si>
  <si>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</si>
  <si>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</si>
  <si>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</si>
  <si>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</si>
  <si>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</si>
  <si>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</si>
  <si>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</si>
  <si>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</si>
  <si>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</si>
  <si>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</si>
  <si>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</si>
  <si>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</si>
  <si>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</si>
  <si>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</si>
  <si>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</si>
  <si>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</si>
  <si>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</si>
  <si>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</si>
  <si>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</si>
  <si>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</si>
  <si>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</si>
  <si>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</si>
  <si>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</si>
  <si>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</si>
  <si>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</si>
  <si>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</si>
  <si>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</si>
  <si>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</si>
  <si>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</si>
  <si>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</si>
  <si>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</si>
  <si>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</si>
  <si>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</si>
  <si>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</si>
  <si>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</si>
  <si>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</si>
  <si>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</si>
  <si>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</si>
  <si>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</si>
  <si>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</si>
  <si>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</si>
  <si>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</si>
  <si>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</si>
  <si>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</si>
  <si>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</si>
  <si>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</si>
  <si>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</si>
  <si>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</si>
  <si>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</si>
  <si>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</si>
  <si>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</si>
  <si>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</si>
  <si>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</si>
  <si>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</si>
  <si>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</si>
  <si>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</si>
  <si>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</si>
  <si>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</si>
  <si>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</si>
  <si>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</si>
  <si>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</si>
  <si>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</si>
  <si>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</si>
  <si>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</si>
  <si>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</si>
  <si>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</si>
  <si>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</si>
  <si>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</si>
  <si>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</si>
  <si>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</si>
  <si>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</si>
  <si>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</si>
  <si>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</si>
  <si>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</si>
  <si>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</si>
  <si>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</si>
  <si>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</si>
  <si>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</si>
  <si>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</si>
  <si>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</si>
  <si>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</si>
  <si>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</si>
  <si>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</si>
  <si>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</si>
  <si>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</si>
  <si>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</si>
  <si>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</si>
  <si>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</si>
  <si>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</si>
  <si>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</si>
  <si>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</si>
  <si>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</si>
  <si>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</si>
  <si>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</si>
  <si>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</si>
  <si>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</si>
  <si>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</si>
  <si>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</si>
  <si>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</si>
  <si>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</si>
  <si>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</si>
  <si>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</si>
  <si>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</si>
  <si>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</si>
  <si>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</si>
  <si>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</si>
  <si>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</si>
  <si>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</si>
  <si>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</si>
  <si>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</si>
  <si>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</si>
  <si>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</si>
  <si>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</si>
  <si>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</si>
  <si>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</si>
  <si>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</si>
  <si>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</si>
  <si>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</si>
  <si>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</si>
  <si>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</si>
  <si>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</si>
  <si>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</si>
  <si>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</si>
  <si>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</si>
  <si>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</si>
  <si>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</si>
  <si>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</si>
  <si>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</si>
  <si>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</si>
  <si>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</si>
  <si>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</si>
  <si>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</si>
  <si>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</si>
  <si>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</si>
  <si>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</si>
  <si>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</si>
  <si>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</si>
  <si>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</si>
  <si>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</si>
  <si>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</si>
  <si>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</si>
  <si>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</si>
  <si>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</si>
  <si>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</si>
  <si>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</si>
  <si>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</si>
  <si>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</si>
  <si>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</si>
  <si>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</si>
  <si>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</si>
  <si>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</si>
  <si>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</si>
  <si>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</si>
  <si>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</si>
  <si>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</si>
  <si>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</si>
  <si>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</si>
  <si>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</si>
  <si>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</si>
  <si>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</si>
  <si>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</si>
  <si>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</si>
  <si>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</si>
  <si>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</si>
  <si>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</si>
  <si>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</si>
  <si>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</si>
  <si>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</si>
  <si>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</si>
  <si>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</si>
  <si>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</si>
  <si>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</si>
  <si>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</si>
  <si>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</si>
  <si>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</si>
  <si>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</si>
  <si>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</si>
  <si>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</si>
  <si>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</si>
  <si>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</si>
  <si>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</si>
  <si>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</si>
  <si>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</si>
  <si>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</si>
  <si>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</si>
  <si>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</si>
  <si>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</si>
  <si>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</si>
  <si>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</si>
  <si>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</si>
  <si>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</si>
  <si>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</si>
  <si>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</si>
  <si>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</si>
  <si>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</si>
  <si>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</si>
  <si>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</si>
  <si>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</si>
  <si>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</si>
  <si>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</si>
  <si>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</si>
  <si>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</si>
  <si>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</si>
  <si>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</si>
  <si>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</si>
  <si>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</si>
  <si>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</si>
  <si>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</si>
  <si>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</si>
  <si>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</si>
  <si>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</si>
  <si>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</si>
  <si>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</si>
  <si>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</si>
  <si>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</si>
  <si>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</si>
  <si>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</si>
  <si>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</si>
  <si>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</si>
  <si>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</si>
  <si>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</si>
  <si>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</si>
  <si>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</si>
  <si>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</si>
  <si>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</si>
  <si>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</si>
  <si>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</si>
  <si>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</si>
  <si>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</si>
  <si>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</si>
  <si>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</si>
  <si>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</si>
  <si>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</si>
  <si>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</si>
  <si>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</si>
  <si>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</si>
  <si>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</si>
  <si>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</si>
  <si>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</si>
  <si>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</si>
  <si>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</si>
  <si>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</si>
  <si>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</si>
  <si>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</si>
  <si>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</si>
  <si>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</si>
  <si>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</si>
  <si>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</si>
  <si>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</si>
  <si>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</si>
  <si>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</si>
  <si>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</si>
  <si>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</si>
  <si>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</si>
  <si>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</si>
  <si>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</si>
  <si>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</si>
  <si>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</si>
  <si>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</si>
  <si>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</si>
  <si>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</si>
  <si>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</si>
  <si>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</si>
  <si>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</si>
  <si>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</si>
  <si>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</si>
  <si>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</si>
  <si>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</si>
  <si>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</si>
  <si>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</si>
  <si>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</si>
  <si>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</si>
  <si>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</si>
  <si>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</si>
  <si>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</si>
  <si>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</si>
  <si>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</si>
  <si>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</si>
  <si>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</si>
  <si>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</si>
  <si>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</si>
  <si>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</si>
  <si>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</si>
  <si>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</si>
  <si>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</si>
  <si>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</si>
  <si>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</si>
  <si>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</si>
  <si>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</si>
  <si>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</si>
  <si>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</si>
  <si>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</si>
  <si>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</si>
  <si>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</si>
  <si>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</si>
  <si>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</si>
  <si>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</si>
  <si>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</si>
  <si>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</si>
  <si>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</si>
  <si>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</si>
  <si>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</si>
  <si>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</si>
  <si>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</si>
  <si>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</si>
  <si>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</si>
  <si>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</si>
  <si>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</si>
  <si>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</si>
  <si>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</si>
  <si>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</si>
  <si>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</si>
  <si>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</si>
  <si>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</si>
  <si>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</si>
  <si>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</si>
  <si>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</si>
  <si>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</si>
  <si>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</si>
  <si>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</si>
  <si>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</si>
  <si>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</si>
  <si>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</si>
  <si>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</si>
  <si>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</si>
  <si>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</si>
  <si>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</si>
  <si>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</si>
  <si>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</si>
  <si>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</si>
  <si>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</si>
  <si>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</si>
  <si>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</si>
  <si>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</si>
  <si>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</si>
  <si>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</si>
  <si>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</si>
  <si>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</si>
  <si>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</si>
  <si>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</si>
  <si>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</si>
  <si>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</si>
  <si>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</si>
  <si>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</si>
  <si>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</si>
  <si>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</si>
  <si>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</si>
  <si>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</si>
  <si>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</si>
  <si>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</si>
  <si>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</si>
  <si>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</si>
  <si>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</si>
  <si>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</si>
  <si>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</si>
  <si>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</si>
  <si>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</si>
  <si>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</si>
  <si>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</si>
  <si>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</si>
  <si>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</si>
  <si>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</si>
  <si>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</si>
  <si>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</si>
  <si>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</si>
  <si>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</si>
  <si>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</si>
  <si>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</si>
  <si>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</si>
  <si>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</si>
  <si>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</si>
  <si>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</si>
  <si>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</si>
  <si>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</si>
  <si>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</si>
  <si>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</si>
  <si>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</si>
  <si>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</si>
  <si>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</si>
  <si>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</si>
  <si>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</si>
  <si>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</si>
  <si>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</si>
  <si>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</si>
  <si>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</si>
  <si>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</si>
  <si>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</si>
  <si>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</si>
  <si>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</si>
  <si>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</si>
  <si>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</si>
  <si>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</si>
  <si>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</si>
  <si>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</si>
  <si>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</si>
  <si>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</si>
  <si>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</si>
  <si>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</si>
  <si>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</si>
  <si>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</si>
  <si>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</si>
  <si>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</si>
  <si>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</si>
  <si>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</si>
  <si>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</si>
  <si>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</si>
  <si>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</si>
  <si>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</si>
  <si>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</si>
  <si>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</si>
  <si>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</si>
  <si>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</si>
  <si>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</si>
  <si>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</si>
  <si>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</si>
  <si>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</si>
  <si>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</si>
  <si>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</si>
  <si>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</si>
  <si>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</si>
  <si>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</si>
  <si>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</si>
  <si>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</si>
  <si>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</si>
  <si>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</si>
  <si>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</si>
  <si>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</si>
  <si>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</si>
  <si>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</si>
  <si>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</si>
  <si>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</si>
  <si>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</si>
  <si>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</si>
  <si>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</si>
  <si>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</si>
  <si>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</si>
  <si>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</si>
  <si>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</si>
  <si>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</si>
  <si>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</si>
  <si>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</si>
  <si>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</si>
  <si>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</si>
  <si>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</si>
  <si>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</si>
  <si>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</si>
  <si>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</si>
  <si>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</si>
  <si>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</si>
  <si>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</si>
  <si>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</si>
  <si>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</si>
  <si>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</si>
  <si>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</si>
  <si>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</si>
  <si>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</si>
  <si>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</si>
  <si>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</si>
  <si>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</si>
  <si>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</si>
  <si>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</si>
  <si>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</si>
  <si>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</si>
  <si>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</si>
  <si>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</si>
  <si>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</si>
  <si>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</si>
  <si>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</si>
  <si>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</si>
  <si>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</si>
  <si>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</si>
  <si>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</si>
  <si>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</si>
  <si>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</si>
  <si>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</si>
  <si>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</si>
  <si>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</si>
  <si>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</si>
  <si>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</si>
  <si>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</si>
  <si>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</si>
  <si>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</si>
  <si>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</si>
  <si>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</si>
  <si>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</si>
  <si>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</si>
  <si>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</si>
  <si>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</si>
  <si>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</si>
  <si>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</si>
  <si>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</si>
  <si>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</si>
  <si>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</si>
  <si>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</si>
  <si>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</si>
  <si>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</si>
  <si>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</si>
  <si>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</si>
  <si>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</si>
  <si>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</si>
  <si>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</si>
  <si>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</si>
  <si>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</si>
  <si>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</si>
  <si>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</si>
  <si>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</si>
  <si>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</si>
  <si>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</si>
  <si>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</si>
  <si>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</si>
  <si>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</si>
  <si>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</si>
  <si>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</si>
  <si>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</si>
  <si>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</si>
  <si>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</si>
  <si>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</si>
  <si>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</si>
  <si>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</si>
  <si>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</si>
  <si>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</si>
  <si>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</si>
  <si>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</si>
  <si>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</si>
  <si>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</si>
  <si>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</si>
  <si>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</si>
  <si>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</si>
  <si>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</si>
  <si>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</si>
  <si>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</si>
  <si>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</si>
  <si>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</si>
  <si>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</si>
  <si>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</si>
  <si>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</si>
  <si>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</si>
  <si>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</si>
  <si>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</si>
  <si>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</si>
  <si>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</si>
  <si>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</si>
  <si>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</si>
  <si>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</si>
  <si>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</si>
  <si>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</si>
  <si>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</si>
  <si>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</si>
  <si>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</si>
  <si>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</si>
  <si>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</si>
  <si>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</si>
  <si>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</si>
  <si>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</si>
  <si>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</si>
  <si>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</si>
  <si>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</si>
  <si>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</si>
  <si>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</si>
  <si>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</si>
  <si>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</si>
  <si>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</si>
  <si>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</si>
  <si>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</si>
  <si>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</si>
  <si>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</si>
  <si>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</si>
  <si>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</si>
  <si>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</si>
  <si>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</si>
  <si>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</si>
  <si>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</si>
  <si>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</si>
  <si>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</si>
  <si>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</si>
  <si>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</si>
  <si>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</si>
  <si>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</si>
  <si>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</si>
  <si>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</si>
  <si>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</si>
  <si>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</si>
  <si>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</si>
  <si>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</si>
  <si>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</si>
  <si>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</si>
  <si>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</si>
  <si>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</si>
  <si>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</si>
  <si>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</si>
  <si>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</si>
  <si>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</si>
  <si>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</si>
  <si>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</si>
  <si>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</si>
  <si>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</si>
  <si>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</si>
  <si>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</si>
  <si>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</si>
  <si>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</si>
  <si>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</si>
  <si>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</si>
  <si>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</si>
  <si>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</si>
  <si>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</si>
  <si>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</si>
  <si>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</si>
  <si>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</si>
  <si>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</si>
  <si>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</si>
  <si>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</si>
  <si>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</si>
  <si>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</si>
  <si>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</si>
  <si>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</si>
  <si>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</si>
  <si>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</si>
  <si>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</si>
  <si>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</si>
  <si>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</si>
  <si>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</si>
  <si>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</si>
  <si>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</si>
  <si>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</si>
  <si>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</si>
  <si>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</si>
  <si>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</si>
  <si>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</si>
  <si>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</si>
  <si>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</si>
  <si>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</si>
  <si>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</si>
  <si>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</si>
  <si>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</si>
  <si>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</si>
  <si>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</si>
  <si>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</si>
  <si>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</si>
  <si>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</si>
  <si>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</si>
  <si>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</si>
  <si>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</si>
  <si>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</si>
  <si>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</si>
  <si>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</si>
  <si>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</si>
  <si>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</si>
  <si>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</si>
  <si>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</si>
  <si>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</si>
  <si>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</si>
  <si>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</si>
  <si>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</si>
  <si>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</si>
  <si>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</si>
  <si>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</si>
  <si>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</si>
  <si>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</si>
  <si>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</si>
  <si>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</si>
  <si>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</si>
  <si>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</si>
  <si>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</si>
  <si>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</si>
  <si>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</si>
  <si>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</si>
  <si>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</si>
  <si>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</si>
  <si>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</si>
  <si>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</si>
  <si>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</si>
  <si>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</si>
  <si>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</si>
  <si>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</si>
  <si>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</si>
  <si>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</si>
  <si>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</si>
  <si>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</si>
  <si>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</si>
  <si>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</si>
  <si>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</si>
  <si>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</si>
  <si>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</si>
  <si>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</si>
  <si>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</si>
  <si>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</si>
  <si>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</si>
  <si>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</si>
  <si>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</si>
  <si>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</si>
  <si>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</si>
  <si>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</si>
  <si>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</si>
  <si>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</si>
  <si>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</si>
  <si>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</si>
  <si>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</si>
  <si>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</si>
  <si>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</si>
  <si>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</si>
  <si>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</si>
  <si>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</si>
  <si>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</si>
  <si>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</si>
  <si>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</si>
  <si>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</si>
  <si>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</si>
  <si>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</si>
  <si>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</si>
  <si>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</si>
  <si>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</si>
  <si>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</si>
  <si>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</si>
  <si>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</si>
  <si>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</si>
  <si>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</si>
  <si>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</si>
  <si>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</si>
  <si>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</si>
  <si>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</si>
  <si>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</si>
  <si>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</si>
  <si>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</si>
  <si>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</si>
  <si>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</si>
  <si>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</si>
  <si>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</si>
  <si>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</si>
  <si>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</si>
  <si>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</si>
  <si>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</si>
  <si>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</si>
  <si>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</si>
  <si>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</si>
  <si>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</si>
  <si>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</si>
  <si>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</si>
  <si>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</si>
  <si>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</si>
  <si>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</si>
  <si>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</si>
  <si>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</si>
  <si>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</si>
  <si>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</si>
  <si>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</si>
  <si>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</si>
  <si>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</si>
  <si>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</si>
  <si>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</si>
  <si>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</si>
  <si>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</si>
  <si>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</si>
  <si>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</si>
  <si>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</si>
  <si>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</si>
  <si>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</si>
  <si>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</si>
  <si>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</si>
  <si>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</si>
  <si>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</si>
  <si>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</si>
  <si>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</si>
  <si>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</si>
  <si>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</si>
  <si>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</si>
  <si>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</si>
  <si>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</si>
  <si>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</si>
  <si>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</si>
  <si>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</si>
  <si>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</si>
  <si>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</si>
  <si>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</si>
  <si>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</si>
  <si>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</si>
  <si>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</si>
  <si>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</si>
  <si>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</si>
  <si>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</si>
  <si>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</si>
  <si>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</si>
  <si>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</si>
  <si>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</si>
  <si>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</si>
  <si>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</si>
  <si>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</si>
  <si>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</si>
  <si>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</si>
  <si>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</si>
  <si>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</si>
  <si>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</si>
  <si>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</si>
  <si>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</si>
  <si>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</si>
  <si>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</si>
  <si>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</si>
  <si>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</si>
  <si>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</si>
  <si>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</si>
  <si>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</si>
  <si>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</si>
  <si>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</si>
  <si>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</si>
  <si>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</si>
  <si>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</si>
  <si>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</si>
  <si>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</si>
  <si>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</si>
  <si>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</si>
  <si>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</si>
  <si>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</si>
  <si>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</si>
  <si>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</si>
  <si>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</si>
  <si>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</si>
  <si>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</si>
  <si>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</si>
  <si>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</si>
  <si>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</si>
  <si>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</si>
  <si>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</si>
  <si>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</si>
  <si>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</si>
  <si>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</si>
  <si>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</si>
  <si>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</si>
  <si>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</si>
  <si>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</si>
  <si>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</si>
  <si>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</si>
  <si>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</si>
  <si>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</si>
  <si>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</si>
  <si>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</si>
  <si>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</si>
  <si>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</si>
  <si>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</si>
  <si>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</si>
  <si>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</si>
  <si>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</si>
  <si>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</si>
  <si>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</si>
  <si>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</si>
  <si>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</si>
  <si>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</si>
  <si>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</si>
  <si>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</si>
  <si>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</si>
  <si>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</si>
  <si>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</si>
  <si>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</si>
  <si>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</si>
  <si>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</si>
  <si>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</si>
  <si>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</si>
  <si>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</si>
  <si>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</si>
  <si>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</si>
  <si>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</si>
  <si>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</si>
  <si>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</si>
  <si>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</si>
  <si>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</si>
  <si>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</si>
  <si>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</si>
  <si>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</si>
  <si>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</si>
  <si>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</si>
  <si>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</si>
  <si>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</si>
  <si>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</si>
  <si>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</si>
  <si>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</si>
  <si>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</si>
  <si>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</si>
  <si>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</si>
  <si>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</si>
  <si>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</si>
  <si>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</si>
  <si>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</si>
  <si>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</si>
  <si>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</si>
  <si>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</si>
  <si>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</si>
  <si>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</si>
  <si>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</si>
  <si>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</si>
  <si>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</si>
  <si>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</si>
  <si>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</si>
  <si>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</si>
  <si>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</si>
  <si>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</si>
  <si>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</si>
  <si>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</si>
  <si>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</si>
  <si>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</si>
  <si>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</si>
  <si>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</si>
  <si>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</si>
  <si>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</si>
  <si>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</si>
  <si>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</si>
  <si>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</si>
  <si>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</si>
  <si>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</si>
  <si>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</si>
  <si>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</si>
  <si>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</si>
  <si>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</si>
  <si>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</si>
  <si>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</si>
  <si>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</si>
  <si>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</si>
  <si>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</si>
  <si>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</si>
  <si>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</si>
  <si>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</si>
  <si>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</si>
  <si>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</si>
  <si>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</si>
  <si>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</si>
  <si>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</si>
  <si>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</si>
  <si>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</si>
  <si>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</si>
  <si>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</si>
  <si>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</si>
  <si>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</si>
  <si>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</si>
  <si>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</si>
  <si>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</si>
  <si>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</si>
  <si>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</si>
  <si>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</si>
  <si>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</si>
  <si>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</si>
  <si>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</si>
  <si>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</si>
  <si>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</si>
  <si>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</si>
  <si>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</si>
  <si>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</si>
  <si>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</si>
  <si>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</si>
  <si>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</si>
  <si>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</si>
  <si>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</si>
  <si>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</si>
  <si>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</si>
  <si>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</si>
  <si>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</si>
  <si>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</si>
  <si>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</si>
  <si>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</si>
  <si>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</si>
  <si>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</si>
  <si>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</si>
  <si>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</si>
  <si>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</si>
  <si>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</si>
  <si>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</si>
  <si>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</si>
  <si>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</si>
  <si>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</si>
  <si>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</si>
  <si>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</si>
  <si>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</si>
  <si>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</si>
  <si>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</si>
  <si>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</si>
  <si>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</si>
  <si>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</si>
  <si>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</si>
  <si>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</si>
  <si>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</si>
  <si>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</si>
  <si>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</si>
  <si>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</si>
  <si>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</si>
  <si>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</si>
  <si>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</si>
  <si>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</si>
  <si>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</si>
  <si>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</si>
  <si>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</si>
  <si>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</si>
  <si>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</si>
  <si>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</si>
  <si>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</si>
  <si>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</si>
  <si>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</si>
  <si>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</si>
  <si>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</si>
  <si>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</si>
  <si>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</si>
  <si>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</si>
  <si>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</si>
  <si>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</si>
  <si>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</si>
  <si>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</si>
  <si>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</si>
  <si>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</si>
  <si>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</si>
  <si>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</si>
  <si>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</si>
  <si>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</si>
  <si>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</si>
  <si>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</si>
  <si>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</si>
  <si>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</si>
  <si>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</si>
  <si>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</si>
  <si>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</si>
  <si>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</si>
  <si>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</si>
  <si>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</si>
  <si>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</si>
  <si>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</si>
  <si>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</si>
  <si>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</si>
  <si>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</si>
  <si>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</si>
  <si>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</si>
  <si>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</si>
  <si>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</si>
  <si>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</si>
  <si>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</si>
  <si>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</si>
  <si>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</si>
  <si>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</si>
  <si>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</si>
  <si>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</si>
  <si>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</si>
  <si>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</si>
  <si>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</si>
  <si>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</si>
  <si>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</si>
  <si>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</si>
  <si>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</si>
  <si>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</si>
  <si>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</si>
  <si>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</si>
  <si>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</si>
  <si>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</si>
  <si>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</si>
  <si>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</si>
  <si>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</si>
  <si>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</si>
  <si>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</si>
  <si>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</si>
  <si>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</si>
  <si>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</si>
  <si>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</si>
  <si>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</si>
  <si>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</si>
  <si>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</si>
  <si>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</si>
  <si>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</si>
  <si>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</si>
  <si>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</si>
  <si>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</si>
  <si>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</si>
  <si>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</si>
  <si>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</si>
  <si>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</si>
  <si>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</si>
  <si>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</si>
  <si>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</si>
  <si>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</si>
  <si>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</si>
  <si>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</si>
  <si>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</si>
  <si>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</si>
  <si>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</si>
  <si>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</si>
  <si>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</si>
  <si>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</si>
  <si>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</si>
  <si>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</si>
  <si>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</si>
  <si>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</si>
  <si>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</si>
  <si>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</si>
  <si>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</si>
  <si>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</si>
  <si>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</si>
  <si>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</si>
  <si>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</si>
  <si>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</si>
  <si>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</si>
  <si>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</si>
  <si>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</si>
  <si>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</si>
  <si>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</si>
  <si>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</si>
  <si>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</si>
  <si>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</si>
  <si>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</si>
  <si>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</si>
  <si>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</si>
  <si>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</si>
  <si>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</si>
  <si>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</si>
  <si>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</si>
  <si>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</si>
  <si>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</si>
  <si>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</si>
  <si>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</si>
  <si>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</si>
  <si>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</si>
  <si>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</si>
  <si>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</si>
  <si>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</si>
  <si>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</si>
  <si>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</si>
  <si>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</si>
  <si>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</si>
  <si>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</si>
  <si>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</si>
  <si>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</si>
  <si>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</si>
  <si>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</si>
  <si>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</si>
  <si>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</si>
  <si>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</si>
  <si>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</si>
  <si>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</si>
  <si>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</si>
  <si>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</si>
  <si>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</si>
  <si>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</si>
  <si>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</si>
  <si>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</si>
  <si>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</si>
  <si>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</si>
  <si>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</si>
  <si>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</si>
  <si>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</si>
  <si>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</si>
  <si>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</si>
  <si>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</si>
  <si>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</si>
  <si>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</si>
  <si>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</si>
  <si>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</si>
  <si>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</si>
  <si>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</si>
  <si>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</si>
  <si>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</si>
  <si>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</si>
  <si>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</si>
  <si>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</si>
  <si>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</si>
  <si>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</si>
  <si>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</si>
  <si>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</si>
  <si>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</si>
  <si>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</si>
  <si>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</si>
  <si>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</si>
  <si>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</si>
  <si>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</si>
  <si>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</si>
  <si>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</si>
  <si>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</si>
  <si>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</si>
  <si>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</si>
  <si>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</si>
  <si>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</si>
  <si>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</si>
  <si>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</si>
  <si>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</si>
  <si>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</si>
  <si>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</si>
  <si>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</si>
  <si>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</si>
  <si>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</si>
  <si>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</si>
  <si>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</si>
  <si>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</si>
  <si>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</si>
  <si>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</si>
  <si>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</si>
  <si>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</si>
  <si>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</si>
  <si>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</si>
  <si>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</si>
  <si>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</si>
  <si>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</si>
  <si>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</si>
  <si>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</si>
  <si>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</si>
  <si>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</si>
  <si>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</si>
  <si>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</si>
  <si>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</si>
  <si>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</si>
  <si>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</si>
  <si>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</si>
  <si>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</si>
  <si>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</si>
  <si>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</si>
  <si>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</si>
  <si>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</si>
  <si>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</si>
  <si>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</si>
  <si>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</si>
  <si>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</si>
  <si>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</si>
  <si>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</si>
  <si>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</si>
  <si>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</si>
  <si>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</si>
  <si>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</si>
  <si>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</si>
  <si>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</si>
  <si>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</si>
  <si>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</si>
  <si>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</si>
  <si>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</si>
  <si>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</si>
  <si>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</si>
  <si>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</si>
  <si>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</si>
  <si>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</si>
  <si>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</si>
  <si>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</si>
  <si>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</si>
  <si>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</si>
  <si>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</si>
  <si>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</si>
  <si>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</si>
  <si>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</si>
  <si>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</si>
  <si>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</si>
  <si>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</si>
  <si>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</si>
  <si>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</si>
  <si>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</si>
  <si>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</si>
  <si>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</si>
  <si>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</si>
  <si>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</si>
  <si>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</si>
  <si>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</si>
  <si>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</si>
  <si>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</si>
  <si>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</si>
  <si>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</si>
  <si>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</si>
  <si>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</si>
  <si>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</si>
  <si>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</si>
  <si>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</si>
  <si>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</si>
  <si>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</si>
  <si>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</si>
  <si>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</si>
  <si>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</si>
  <si>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</si>
  <si>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</si>
  <si>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</si>
  <si>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</si>
  <si>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</si>
  <si>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</si>
  <si>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</si>
  <si>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</si>
  <si>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</si>
  <si>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</si>
  <si>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</si>
  <si>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</si>
  <si>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</si>
  <si>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</si>
  <si>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</si>
  <si>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</si>
  <si>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</si>
  <si>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</si>
  <si>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</si>
  <si>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</si>
  <si>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</si>
  <si>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</si>
  <si>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</si>
  <si>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</si>
  <si>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</si>
  <si>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</si>
  <si>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</si>
  <si>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</si>
  <si>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</si>
  <si>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</si>
  <si>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</si>
  <si>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</si>
  <si>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</si>
  <si>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</si>
  <si>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</si>
  <si>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</si>
  <si>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</si>
  <si>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</si>
  <si>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</si>
  <si>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</si>
  <si>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</si>
  <si>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</si>
  <si>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</si>
  <si>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</si>
  <si>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</si>
  <si>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</si>
  <si>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</si>
  <si>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</si>
  <si>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</si>
  <si>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</si>
  <si>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</si>
  <si>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</si>
  <si>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</si>
  <si>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</si>
  <si>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</si>
  <si>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</si>
  <si>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</si>
  <si>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</si>
  <si>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</si>
  <si>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</si>
  <si>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</si>
  <si>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</si>
  <si>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</si>
  <si>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</si>
  <si>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</si>
  <si>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</si>
  <si>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</si>
  <si>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</si>
  <si>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</si>
  <si>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</si>
  <si>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</si>
  <si>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</si>
  <si>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</si>
  <si>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</si>
  <si>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</si>
  <si>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</si>
  <si>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</si>
  <si>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</si>
  <si>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</si>
  <si>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</si>
  <si>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</si>
  <si>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</si>
  <si>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</si>
  <si>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</si>
  <si>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</si>
  <si>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</si>
  <si>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</si>
  <si>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</si>
  <si>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</si>
  <si>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</si>
  <si>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</si>
  <si>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</si>
  <si>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</si>
  <si>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</si>
  <si>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</si>
  <si>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</si>
  <si>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</si>
  <si>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</si>
  <si>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</si>
  <si>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</si>
  <si>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</si>
  <si>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</si>
  <si>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</si>
  <si>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</si>
  <si>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</si>
  <si>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</si>
  <si>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</si>
  <si>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</si>
  <si>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</si>
  <si>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</si>
  <si>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</si>
  <si>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</si>
  <si>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</si>
  <si>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</si>
  <si>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</si>
  <si>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</si>
  <si>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</si>
  <si>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</si>
  <si>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</si>
  <si>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</si>
  <si>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</si>
  <si>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</si>
  <si>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</si>
  <si>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</si>
  <si>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</si>
  <si>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</si>
  <si>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</si>
  <si>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</si>
  <si>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</si>
  <si>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</si>
  <si>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</si>
  <si>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</si>
  <si>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</si>
  <si>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</si>
  <si>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</si>
  <si>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</si>
  <si>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</si>
  <si>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</si>
  <si>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</si>
  <si>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</si>
  <si>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</si>
  <si>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</si>
  <si>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</si>
  <si>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</si>
  <si>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</si>
  <si>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</si>
  <si>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</si>
  <si>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</si>
  <si>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</si>
  <si>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</si>
  <si>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</si>
  <si>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</si>
  <si>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</si>
  <si>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</si>
  <si>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</si>
  <si>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</si>
  <si>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</si>
  <si>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</si>
  <si>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</si>
  <si>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</si>
  <si>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</si>
  <si>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</si>
  <si>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</si>
  <si>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</si>
  <si>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</si>
  <si>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</si>
  <si>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</si>
  <si>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</si>
  <si>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</si>
  <si>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</si>
  <si>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</si>
  <si>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</si>
  <si>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</si>
  <si>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</si>
  <si>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</si>
  <si>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</si>
  <si>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</si>
  <si>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</si>
  <si>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</si>
  <si>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</si>
  <si>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</si>
  <si>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</si>
  <si>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</si>
  <si>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</si>
  <si>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</si>
  <si>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</si>
  <si>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</si>
  <si>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</si>
  <si>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</si>
  <si>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</si>
  <si>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</si>
  <si>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</si>
  <si>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</si>
  <si>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</si>
  <si>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</si>
  <si>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</si>
  <si>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</si>
  <si>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</si>
  <si>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</si>
  <si>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</si>
  <si>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</si>
  <si>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</si>
  <si>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</si>
  <si>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</si>
  <si>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</si>
  <si>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</si>
  <si>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</si>
  <si>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</si>
  <si>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</si>
  <si>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</si>
  <si>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</si>
  <si>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</si>
  <si>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</si>
  <si>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</si>
  <si>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</si>
  <si>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</si>
  <si>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</si>
  <si>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</si>
  <si>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</si>
  <si>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</si>
  <si>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</si>
  <si>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</si>
  <si>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</si>
  <si>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</si>
  <si>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</si>
  <si>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</si>
  <si>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</si>
  <si>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</si>
  <si>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</si>
  <si>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</si>
  <si>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</si>
  <si>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</si>
  <si>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</si>
  <si>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</si>
  <si>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</si>
  <si>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</si>
  <si>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</si>
  <si>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</si>
  <si>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</si>
  <si>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</si>
  <si>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</si>
  <si>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</si>
  <si>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</si>
  <si>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</si>
  <si>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</si>
  <si>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</si>
  <si>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</si>
  <si>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</si>
  <si>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</si>
  <si>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</si>
  <si>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</si>
  <si>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</si>
  <si>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</si>
  <si>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</si>
  <si>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</si>
  <si>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</si>
  <si>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</si>
  <si>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</si>
  <si>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</si>
  <si>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</si>
  <si>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</si>
  <si>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</si>
  <si>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</si>
  <si>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</si>
  <si>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</si>
  <si>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</si>
  <si>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</si>
  <si>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</si>
  <si>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</si>
  <si>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</si>
  <si>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</si>
  <si>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</si>
  <si>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</si>
  <si>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</si>
  <si>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</si>
  <si>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</si>
  <si>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</si>
  <si>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</si>
  <si>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</si>
  <si>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</si>
  <si>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</si>
  <si>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</si>
  <si>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</si>
  <si>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</si>
  <si>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</si>
  <si>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</si>
  <si>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</si>
  <si>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</si>
  <si>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</si>
  <si>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</si>
  <si>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</si>
  <si>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</si>
  <si>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</si>
  <si>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</si>
  <si>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</si>
  <si>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</si>
  <si>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</si>
  <si>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</si>
  <si>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</si>
  <si>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</si>
  <si>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</si>
  <si>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</si>
  <si>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</si>
  <si>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</si>
  <si>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</si>
  <si>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</si>
  <si>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</si>
  <si>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</si>
  <si>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</si>
  <si>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</si>
  <si>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</si>
  <si>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</si>
  <si>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</si>
  <si>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</si>
  <si>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</si>
  <si>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</si>
  <si>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</si>
  <si>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</si>
  <si>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</si>
  <si>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</si>
  <si>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</si>
  <si>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</si>
  <si>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</si>
  <si>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</si>
  <si>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</si>
  <si>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</si>
  <si>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</si>
  <si>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</si>
  <si>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</si>
  <si>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</si>
  <si>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</si>
  <si>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</si>
  <si>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</si>
  <si>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</si>
  <si>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</si>
  <si>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</si>
  <si>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</si>
  <si>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</si>
  <si>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</si>
  <si>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</si>
  <si>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</si>
  <si>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</si>
  <si>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</si>
  <si>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</si>
  <si>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</si>
  <si>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</si>
  <si>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</si>
  <si>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</si>
  <si>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</si>
  <si>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</si>
  <si>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</si>
  <si>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</si>
  <si>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</si>
  <si>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</si>
  <si>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</si>
  <si>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</si>
  <si>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</si>
  <si>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</si>
  <si>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</si>
  <si>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</si>
  <si>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</si>
  <si>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</si>
  <si>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</si>
  <si>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</si>
  <si>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</si>
  <si>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</si>
  <si>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</si>
  <si>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</si>
  <si>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</si>
  <si>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</si>
  <si>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</si>
  <si>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</si>
  <si>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</si>
  <si>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</si>
  <si>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</si>
  <si>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</si>
  <si>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</si>
  <si>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</si>
  <si>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</si>
  <si>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</si>
  <si>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</si>
  <si>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</si>
  <si>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</si>
  <si>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</si>
  <si>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</si>
  <si>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</si>
  <si>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</si>
  <si>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</si>
  <si>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</si>
  <si>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</si>
  <si>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</si>
  <si>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</si>
  <si>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</si>
  <si>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</si>
  <si>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</si>
  <si>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</si>
  <si>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</si>
  <si>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</si>
  <si>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</si>
  <si>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</si>
  <si>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</si>
  <si>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</si>
  <si>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</si>
  <si>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</si>
  <si>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</si>
  <si>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</si>
  <si>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</si>
  <si>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</si>
  <si>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</si>
  <si>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</si>
  <si>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</si>
  <si>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</si>
  <si>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</si>
  <si>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</si>
  <si>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</si>
  <si>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</si>
  <si>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</si>
  <si>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</si>
  <si>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</si>
  <si>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</si>
  <si>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</si>
  <si>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</si>
  <si>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</si>
  <si>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</si>
  <si>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</si>
  <si>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</si>
  <si>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</si>
  <si>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</si>
  <si>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</si>
  <si>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</si>
  <si>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</si>
  <si>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</si>
  <si>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</si>
  <si>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</si>
  <si>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</si>
  <si>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</si>
  <si>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</si>
  <si>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</si>
  <si>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</si>
  <si>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</si>
  <si>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</si>
  <si>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</si>
  <si>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</si>
  <si>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</si>
  <si>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</si>
  <si>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</si>
  <si>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</si>
  <si>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</si>
  <si>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</si>
  <si>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</si>
  <si>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</si>
  <si>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</si>
  <si>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</si>
  <si>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</si>
  <si>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</si>
  <si>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</si>
  <si>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</si>
  <si>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</si>
  <si>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</si>
  <si>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</si>
  <si>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</si>
  <si>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</si>
  <si>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</si>
  <si>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</si>
  <si>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</si>
  <si>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</si>
  <si>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</si>
  <si>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</si>
  <si>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</si>
  <si>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</si>
  <si>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</si>
  <si>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</si>
  <si>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</si>
  <si>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</si>
  <si>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</si>
  <si>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</si>
  <si>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</si>
  <si>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</si>
  <si>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</si>
  <si>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</si>
  <si>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</si>
  <si>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</si>
  <si>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</si>
  <si>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</si>
  <si>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</si>
  <si>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</si>
  <si>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</si>
  <si>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</si>
  <si>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</si>
  <si>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</si>
  <si>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</si>
  <si>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</si>
  <si>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</si>
  <si>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</si>
  <si>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</si>
  <si>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</si>
  <si>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</si>
  <si>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</si>
  <si>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</si>
  <si>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</si>
  <si>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</si>
  <si>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</si>
  <si>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</si>
  <si>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</si>
  <si>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</si>
  <si>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</si>
  <si>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</si>
  <si>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</si>
  <si>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</si>
  <si>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</si>
  <si>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</si>
  <si>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</si>
  <si>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</si>
  <si>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</si>
  <si>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</si>
  <si>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</si>
  <si>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</si>
  <si>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</si>
  <si>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</si>
  <si>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</si>
  <si>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</si>
  <si>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</si>
  <si>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</si>
  <si>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</si>
  <si>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</si>
  <si>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</si>
  <si>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</si>
  <si>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</si>
  <si>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</si>
  <si>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</si>
  <si>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</si>
  <si>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</si>
  <si>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</si>
  <si>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</si>
  <si>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</si>
  <si>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</si>
  <si>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</si>
  <si>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</si>
  <si>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</si>
  <si>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</si>
  <si>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</si>
  <si>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</si>
  <si>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</si>
  <si>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</si>
  <si>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</si>
  <si>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</si>
  <si>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</si>
  <si>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</si>
  <si>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</si>
  <si>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</si>
  <si>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</si>
  <si>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</si>
  <si>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</si>
  <si>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</si>
  <si>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</si>
  <si>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</si>
  <si>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</si>
  <si>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</si>
  <si>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</si>
  <si>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</si>
  <si>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</si>
  <si>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</si>
  <si>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</si>
  <si>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</si>
  <si>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</si>
  <si>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</si>
  <si>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</si>
  <si>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</si>
  <si>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</si>
  <si>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</si>
  <si>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</si>
  <si>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</si>
  <si>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</si>
  <si>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</si>
  <si>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</si>
  <si>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</si>
  <si>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</si>
  <si>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</si>
  <si>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</si>
  <si>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</si>
  <si>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</si>
  <si>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</si>
  <si>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</si>
  <si>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</si>
  <si>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</si>
  <si>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</si>
  <si>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</si>
  <si>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</si>
  <si>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</si>
  <si>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</si>
  <si>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</si>
  <si>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</si>
  <si>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</si>
  <si>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</si>
  <si>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</si>
  <si>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</si>
  <si>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</si>
  <si>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</si>
  <si>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</si>
  <si>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</si>
  <si>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</si>
  <si>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</si>
  <si>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</si>
  <si>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</si>
  <si>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</si>
  <si>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</si>
  <si>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</si>
  <si>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</si>
  <si>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</si>
  <si>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</si>
  <si>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</si>
  <si>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</si>
  <si>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</si>
  <si>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</si>
  <si>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</si>
  <si>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</si>
  <si>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</si>
  <si>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</si>
  <si>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</si>
  <si>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</si>
  <si>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</si>
  <si>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</si>
  <si>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</si>
  <si>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</si>
  <si>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</si>
  <si>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</si>
  <si>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</si>
  <si>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</si>
  <si>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</si>
  <si>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</si>
  <si>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</si>
  <si>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</si>
  <si>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</si>
  <si>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</si>
  <si>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</si>
  <si>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</si>
  <si>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</si>
  <si>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</si>
  <si>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</si>
  <si>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</si>
  <si>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</si>
  <si>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</si>
  <si>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</si>
  <si>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</si>
  <si>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</si>
  <si>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</si>
  <si>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</si>
  <si>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</si>
  <si>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</si>
  <si>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</si>
  <si>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</si>
  <si>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</si>
  <si>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</si>
  <si>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</si>
  <si>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</si>
  <si>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</si>
  <si>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</si>
  <si>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</si>
  <si>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</si>
  <si>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</si>
  <si>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</si>
  <si>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</si>
  <si>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</si>
  <si>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</si>
  <si>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</si>
  <si>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</si>
  <si>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</si>
  <si>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</si>
  <si>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</si>
  <si>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</si>
  <si>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</si>
  <si>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</si>
  <si>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</si>
  <si>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</si>
  <si>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</si>
  <si>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</si>
  <si>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</si>
  <si>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</si>
  <si>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</si>
  <si>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</si>
  <si>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</si>
  <si>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</si>
  <si>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</si>
  <si>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</si>
  <si>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</si>
  <si>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</si>
  <si>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</si>
  <si>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</si>
  <si>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</si>
  <si>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</si>
  <si>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</si>
  <si>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</si>
  <si>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</si>
  <si>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</si>
  <si>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</si>
  <si>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</si>
  <si>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</si>
  <si>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</si>
  <si>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</si>
  <si>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</si>
  <si>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</si>
  <si>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</si>
  <si>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</si>
  <si>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</si>
  <si>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</si>
  <si>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</si>
  <si>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</si>
  <si>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</si>
  <si>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</si>
  <si>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</si>
  <si>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</si>
  <si>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</si>
  <si>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</si>
  <si>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</si>
  <si>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</si>
  <si>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</si>
  <si>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</si>
  <si>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</si>
  <si>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</si>
  <si>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</si>
  <si>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</si>
  <si>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</si>
  <si>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</si>
  <si>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</si>
  <si>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</si>
  <si>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</si>
  <si>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</si>
  <si>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</si>
  <si>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</si>
  <si>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</si>
  <si>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</si>
  <si>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</si>
  <si>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</si>
  <si>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</si>
  <si>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</si>
  <si>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</si>
  <si>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</si>
  <si>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</si>
  <si>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</si>
  <si>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</si>
  <si>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</si>
  <si>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</si>
  <si>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</si>
  <si>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</si>
  <si>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</si>
  <si>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</si>
  <si>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</si>
  <si>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</si>
  <si>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</si>
  <si>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</si>
  <si>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</si>
  <si>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</si>
  <si>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</si>
  <si>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</si>
  <si>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</si>
  <si>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</si>
  <si>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</si>
  <si>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</si>
  <si>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</si>
  <si>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</si>
  <si>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</si>
  <si>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</si>
  <si>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</si>
  <si>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</si>
  <si>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</si>
  <si>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</si>
  <si>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</si>
  <si>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</si>
  <si>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</si>
  <si>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</si>
  <si>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</si>
  <si>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</si>
  <si>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</si>
  <si>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</si>
  <si>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</si>
  <si>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</si>
  <si>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</si>
  <si>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</si>
  <si>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</si>
  <si>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</si>
  <si>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</si>
  <si>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</si>
  <si>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</si>
  <si>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</si>
  <si>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</si>
  <si>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</si>
  <si>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</si>
  <si>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</si>
  <si>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</si>
  <si>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</si>
  <si>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</si>
  <si>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</si>
  <si>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</si>
  <si>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</si>
  <si>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</si>
  <si>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</si>
  <si>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</si>
  <si>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</si>
  <si>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</si>
  <si>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</si>
  <si>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</si>
  <si>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</si>
  <si>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</si>
  <si>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</si>
  <si>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</si>
  <si>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</si>
  <si>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</si>
  <si>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</si>
  <si>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</si>
  <si>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</si>
  <si>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</si>
  <si>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</si>
  <si>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</si>
  <si>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</si>
  <si>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</si>
  <si>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</si>
  <si>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</si>
  <si>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</si>
  <si>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</si>
  <si>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</si>
  <si>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</si>
  <si>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</si>
  <si>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</si>
  <si>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</si>
  <si>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</si>
  <si>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</si>
  <si>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</si>
  <si>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</si>
  <si>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</si>
  <si>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</si>
  <si>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</si>
  <si>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</si>
  <si>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</si>
  <si>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</si>
  <si>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</si>
  <si>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</si>
  <si>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</si>
  <si>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</si>
  <si>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</si>
  <si>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</si>
  <si>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</si>
  <si>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</si>
  <si>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</si>
  <si>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</si>
  <si>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</si>
  <si>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</si>
  <si>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</si>
  <si>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</si>
  <si>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</si>
  <si>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</si>
  <si>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</si>
  <si>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</si>
  <si>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</si>
  <si>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</si>
  <si>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</si>
  <si>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</si>
  <si>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</si>
  <si>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</si>
  <si>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</si>
  <si>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</si>
  <si>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</si>
  <si>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</si>
  <si>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</si>
  <si>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</si>
  <si>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</si>
  <si>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</si>
  <si>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</si>
  <si>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</si>
  <si>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</si>
  <si>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</si>
  <si>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</si>
  <si>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</si>
  <si>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</si>
  <si>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</si>
  <si>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</si>
  <si>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</si>
  <si>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</si>
  <si>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</si>
  <si>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</si>
  <si>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</si>
  <si>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</si>
  <si>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</si>
  <si>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</si>
  <si>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</si>
  <si>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</si>
  <si>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</si>
  <si>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</si>
  <si>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</si>
  <si>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</si>
  <si>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</si>
  <si>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</si>
  <si>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</si>
  <si>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</si>
  <si>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</si>
  <si>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</si>
  <si>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</si>
  <si>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</si>
  <si>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</si>
  <si>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</si>
  <si>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</si>
  <si>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</si>
  <si>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</si>
  <si>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</si>
  <si>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</si>
  <si>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</si>
  <si>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</si>
  <si>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</si>
  <si>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</si>
  <si>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</si>
  <si>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</si>
  <si>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</si>
  <si>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</si>
  <si>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</si>
  <si>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</si>
  <si>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</si>
  <si>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</si>
  <si>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</si>
  <si>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</si>
  <si>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</si>
  <si>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</si>
  <si>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</si>
  <si>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</si>
  <si>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</si>
  <si>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</si>
  <si>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</si>
  <si>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</si>
  <si>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</si>
  <si>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</si>
  <si>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</si>
  <si>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</si>
  <si>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</si>
  <si>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</si>
  <si>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</si>
  <si>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</si>
  <si>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</si>
  <si>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</si>
  <si>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</si>
  <si>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</si>
  <si>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</si>
  <si>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</si>
  <si>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</si>
  <si>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</si>
  <si>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</si>
  <si>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</si>
  <si>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</si>
  <si>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</si>
  <si>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</si>
  <si>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</si>
  <si>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</si>
  <si>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</si>
  <si>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</si>
  <si>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</si>
  <si>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</si>
  <si>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</si>
  <si>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</si>
  <si>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</si>
  <si>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</si>
  <si>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</si>
  <si>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</si>
  <si>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</si>
  <si>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</si>
  <si>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</si>
  <si>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</si>
  <si>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</si>
  <si>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</si>
  <si>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</si>
  <si>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</si>
  <si>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</si>
  <si>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</si>
  <si>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</si>
  <si>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</si>
  <si>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</si>
  <si>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</si>
  <si>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</si>
  <si>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</si>
  <si>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</si>
  <si>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</si>
  <si>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</si>
  <si>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</si>
  <si>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</si>
  <si>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</si>
  <si>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</si>
  <si>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</si>
  <si>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</si>
  <si>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</si>
  <si>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</si>
  <si>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</si>
  <si>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</si>
  <si>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</si>
  <si>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</si>
  <si>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</si>
  <si>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</si>
  <si>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</si>
  <si>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</si>
  <si>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</si>
  <si>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</si>
  <si>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</si>
  <si>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</si>
  <si>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</si>
  <si>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</si>
  <si>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</si>
  <si>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</si>
  <si>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</si>
  <si>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</si>
  <si>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</si>
  <si>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</si>
  <si>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</si>
  <si>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</si>
  <si>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</si>
  <si>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</si>
  <si>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</si>
  <si>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</si>
  <si>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</si>
  <si>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</si>
  <si>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</si>
  <si>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</si>
  <si>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</si>
  <si>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</si>
  <si>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</si>
  <si>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</si>
  <si>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</si>
  <si>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</si>
  <si>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</si>
  <si>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</si>
  <si>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</si>
  <si>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</si>
  <si>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</si>
  <si>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</si>
  <si>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</si>
  <si>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</si>
  <si>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</si>
  <si>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</si>
  <si>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</si>
  <si>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</si>
  <si>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</si>
  <si>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</si>
  <si>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</si>
  <si>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</si>
  <si>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</si>
  <si>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</si>
  <si>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</si>
  <si>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</si>
  <si>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</si>
  <si>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</si>
  <si>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</si>
  <si>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</si>
  <si>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</si>
  <si>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</si>
  <si>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</si>
  <si>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</si>
  <si>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</si>
  <si>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</si>
  <si>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</si>
  <si>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</si>
  <si>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</si>
  <si>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</si>
  <si>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</si>
  <si>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</si>
  <si>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</si>
  <si>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</si>
  <si>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</si>
  <si>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</si>
  <si>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</si>
  <si>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</si>
  <si>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</si>
  <si>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</si>
  <si>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</si>
  <si>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</si>
  <si>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</si>
  <si>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</si>
  <si>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</si>
  <si>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</si>
  <si>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</si>
  <si>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</si>
  <si>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</si>
  <si>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</si>
  <si>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</si>
  <si>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</si>
  <si>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</si>
  <si>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</si>
  <si>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</si>
  <si>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</si>
  <si>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</si>
  <si>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</si>
  <si>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</si>
  <si>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</si>
  <si>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</si>
  <si>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</si>
  <si>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</si>
  <si>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</si>
  <si>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</si>
  <si>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</si>
  <si>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</si>
  <si>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</si>
  <si>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</si>
  <si>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</si>
  <si>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</si>
  <si>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</si>
  <si>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</si>
  <si>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</si>
  <si>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</si>
  <si>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</si>
  <si>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</si>
  <si>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</si>
  <si>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</si>
  <si>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</si>
  <si>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</si>
  <si>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</si>
  <si>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</si>
  <si>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</si>
  <si>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</si>
  <si>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</si>
  <si>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</si>
  <si>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</si>
  <si>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</si>
  <si>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</si>
  <si>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</si>
  <si>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</si>
  <si>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</si>
  <si>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</si>
  <si>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</si>
  <si>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</si>
  <si>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</si>
  <si>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</si>
  <si>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</si>
  <si>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</si>
  <si>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</si>
  <si>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</si>
  <si>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</si>
  <si>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</si>
  <si>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</si>
  <si>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</si>
  <si>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</si>
  <si>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</si>
  <si>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</si>
  <si>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</si>
  <si>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</si>
  <si>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</si>
  <si>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</si>
  <si>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</si>
  <si>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</si>
  <si>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</si>
  <si>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</si>
  <si>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</si>
  <si>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</si>
  <si>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</si>
  <si>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</si>
  <si>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</si>
  <si>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</si>
  <si>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</si>
  <si>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</si>
  <si>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</si>
  <si>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</si>
  <si>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</si>
  <si>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</si>
  <si>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</si>
  <si>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</si>
  <si>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</si>
  <si>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</si>
  <si>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</si>
  <si>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</si>
  <si>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</si>
  <si>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</si>
  <si>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</si>
  <si>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</si>
  <si>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</si>
  <si>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</si>
  <si>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</si>
  <si>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</si>
  <si>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</si>
  <si>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</si>
  <si>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</si>
  <si>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</si>
  <si>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</si>
  <si>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</si>
  <si>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</si>
  <si>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</si>
  <si>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</si>
  <si>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</si>
  <si>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</si>
  <si>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</si>
  <si>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</si>
  <si>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</si>
  <si>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</si>
  <si>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</si>
  <si>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</si>
  <si>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</si>
  <si>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</si>
  <si>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</si>
  <si>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</si>
  <si>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</si>
  <si>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</si>
  <si>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</si>
  <si>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</si>
  <si>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</si>
  <si>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</si>
  <si>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</si>
  <si>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</si>
  <si>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</si>
  <si>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</si>
  <si>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</si>
  <si>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</si>
  <si>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</si>
  <si>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</si>
  <si>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</si>
  <si>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</si>
  <si>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</si>
  <si>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</si>
  <si>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</si>
  <si>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</si>
  <si>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</si>
  <si>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</si>
  <si>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</si>
  <si>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</si>
  <si>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</si>
  <si>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</si>
  <si>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</si>
  <si>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</si>
  <si>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</si>
  <si>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</si>
  <si>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</si>
  <si>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</si>
  <si>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</si>
  <si>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</si>
  <si>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</si>
  <si>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</si>
  <si>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</si>
  <si>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</si>
  <si>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</si>
  <si>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</si>
  <si>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</si>
  <si>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</si>
  <si>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</si>
  <si>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</si>
  <si>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</si>
  <si>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</si>
  <si>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</si>
  <si>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</si>
  <si>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</si>
  <si>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</si>
  <si>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</si>
  <si>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</si>
  <si>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</si>
  <si>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</si>
  <si>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</si>
  <si>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</si>
  <si>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</si>
  <si>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</si>
  <si>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</si>
  <si>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</si>
  <si>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</si>
  <si>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</si>
  <si>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</si>
  <si>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</si>
  <si>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</si>
  <si>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</si>
  <si>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</si>
  <si>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</si>
  <si>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</si>
  <si>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</si>
  <si>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</si>
  <si>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</si>
  <si>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</si>
  <si>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</si>
  <si>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</si>
  <si>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</si>
  <si>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</si>
  <si>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</si>
  <si>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</si>
  <si>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</si>
  <si>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</si>
  <si>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</si>
  <si>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</si>
  <si>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</si>
  <si>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</si>
  <si>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</si>
  <si>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</si>
  <si>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</si>
  <si>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</si>
  <si>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</si>
  <si>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</si>
  <si>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</si>
  <si>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</si>
  <si>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</si>
  <si>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</si>
  <si>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</si>
  <si>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</si>
  <si>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</si>
  <si>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</si>
  <si>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</si>
  <si>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</si>
  <si>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</si>
  <si>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</si>
  <si>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</si>
  <si>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</si>
  <si>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</si>
  <si>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</si>
  <si>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</si>
  <si>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</si>
  <si>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</si>
  <si>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</si>
  <si>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</si>
  <si>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</si>
  <si>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</si>
  <si>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</si>
  <si>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</si>
  <si>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</si>
  <si>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</si>
  <si>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</si>
  <si>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</si>
  <si>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</si>
  <si>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</si>
  <si>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</si>
  <si>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</si>
  <si>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</si>
  <si>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</si>
  <si>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</si>
  <si>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</si>
  <si>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</si>
  <si>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</si>
  <si>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</si>
  <si>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</si>
  <si>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</si>
  <si>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</si>
  <si>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</si>
  <si>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</si>
  <si>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</si>
  <si>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</si>
  <si>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</si>
  <si>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</si>
  <si>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</si>
  <si>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</si>
  <si>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</si>
  <si>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</si>
  <si>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</si>
  <si>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</si>
  <si>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</si>
  <si>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</si>
  <si>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</si>
  <si>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</si>
  <si>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</si>
  <si>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</si>
  <si>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</si>
  <si>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</si>
  <si>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</si>
  <si>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</si>
  <si>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</si>
  <si>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</si>
  <si>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</si>
  <si>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</si>
  <si>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</si>
  <si>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</si>
  <si>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</si>
  <si>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</si>
  <si>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</si>
  <si>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</si>
  <si>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</si>
  <si>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</si>
  <si>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</si>
  <si>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</si>
  <si>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</si>
  <si>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</si>
  <si>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</si>
  <si>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</si>
  <si>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</si>
  <si>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</si>
  <si>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</si>
  <si>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</si>
  <si>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</si>
  <si>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</si>
  <si>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</si>
  <si>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</si>
  <si>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</si>
  <si>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</si>
  <si>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</si>
  <si>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</si>
  <si>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</si>
  <si>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</si>
  <si>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</si>
  <si>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</si>
  <si>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</si>
  <si>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</si>
  <si>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</si>
  <si>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</si>
  <si>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</si>
  <si>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</si>
  <si>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</si>
  <si>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</si>
  <si>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</si>
  <si>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</si>
  <si>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</si>
  <si>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</si>
  <si>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</si>
  <si>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</si>
  <si>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</si>
  <si>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</si>
  <si>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</si>
  <si>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</si>
  <si>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</si>
  <si>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</si>
  <si>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</si>
  <si>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</si>
  <si>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</si>
  <si>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</si>
  <si>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</si>
  <si>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</si>
  <si>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</si>
  <si>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</si>
  <si>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</si>
  <si>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</si>
  <si>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</si>
  <si>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</si>
  <si>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</si>
  <si>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</si>
  <si>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</si>
  <si>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</si>
  <si>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</si>
  <si>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</si>
  <si>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</si>
  <si>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</si>
  <si>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</si>
  <si>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</si>
  <si>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</si>
  <si>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</si>
  <si>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</si>
  <si>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</si>
  <si>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</si>
  <si>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</si>
  <si>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</si>
  <si>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</si>
  <si>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</si>
  <si>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</si>
  <si>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</si>
  <si>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</si>
  <si>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</si>
  <si>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</si>
  <si>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</si>
  <si>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</si>
  <si>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</si>
  <si>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</si>
  <si>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</si>
  <si>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</si>
  <si>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</si>
  <si>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</si>
  <si>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</si>
  <si>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</si>
  <si>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</si>
  <si>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</si>
  <si>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</si>
  <si>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</si>
  <si>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</si>
  <si>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</si>
  <si>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</si>
  <si>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</si>
  <si>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</si>
  <si>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</si>
  <si>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</si>
  <si>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</si>
  <si>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</si>
  <si>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</si>
  <si>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</si>
  <si>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</si>
  <si>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</si>
  <si>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</si>
  <si>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</si>
  <si>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</si>
  <si>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</si>
  <si>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</si>
  <si>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</si>
  <si>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</si>
  <si>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</si>
  <si>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</si>
  <si>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</si>
  <si>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</si>
  <si>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</si>
  <si>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</si>
  <si>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</si>
  <si>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</si>
  <si>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</si>
  <si>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</si>
  <si>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</si>
  <si>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</si>
  <si>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</si>
  <si>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</si>
  <si>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</si>
  <si>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</si>
  <si>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</si>
  <si>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</si>
  <si>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</si>
  <si>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</si>
  <si>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</si>
  <si>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</si>
  <si>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</si>
  <si>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</si>
  <si>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</si>
  <si>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</si>
  <si>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</si>
  <si>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</si>
  <si>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</si>
  <si>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</si>
  <si>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</si>
  <si>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</si>
  <si>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</si>
  <si>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</si>
  <si>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</si>
  <si>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</si>
  <si>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</si>
  <si>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</si>
  <si>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</si>
  <si>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</si>
  <si>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</si>
  <si>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</si>
  <si>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</si>
  <si>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</si>
  <si>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</si>
  <si>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</si>
  <si>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</si>
  <si>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</si>
  <si>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</si>
  <si>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</si>
  <si>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</si>
  <si>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</si>
  <si>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</si>
  <si>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</si>
  <si>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</si>
  <si>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</si>
  <si>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</si>
  <si>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</si>
  <si>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</si>
  <si>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</si>
  <si>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</si>
  <si>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</si>
  <si>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</si>
  <si>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</si>
  <si>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</si>
  <si>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</si>
  <si>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</si>
  <si>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</si>
  <si>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</si>
  <si>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</si>
  <si>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</si>
  <si>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</si>
  <si>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</si>
  <si>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</si>
  <si>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</si>
  <si>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</si>
  <si>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</si>
  <si>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</si>
  <si>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</si>
  <si>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</si>
  <si>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</si>
  <si>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</si>
  <si>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</si>
  <si>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</si>
  <si>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</si>
  <si>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</si>
  <si>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</si>
  <si>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</si>
  <si>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</si>
  <si>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</si>
  <si>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</si>
  <si>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</si>
  <si>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</si>
  <si>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</si>
  <si>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</si>
  <si>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</si>
  <si>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</si>
  <si>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</si>
  <si>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</si>
  <si>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</si>
  <si>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</si>
  <si>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</si>
  <si>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</si>
  <si>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</si>
  <si>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</si>
  <si>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</si>
  <si>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</si>
  <si>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</si>
  <si>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</si>
  <si>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</si>
  <si>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</si>
  <si>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</si>
  <si>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</si>
  <si>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</si>
  <si>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</si>
  <si>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</si>
  <si>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</si>
  <si>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</si>
  <si>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</si>
  <si>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</si>
  <si>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</si>
  <si>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</si>
  <si>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</si>
  <si>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</si>
  <si>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</si>
  <si>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</si>
  <si>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</si>
  <si>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</si>
  <si>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</si>
  <si>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</si>
  <si>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</si>
  <si>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</si>
  <si>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</si>
  <si>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</si>
  <si>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</si>
  <si>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</si>
  <si>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</si>
  <si>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</si>
  <si>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</si>
  <si>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</si>
  <si>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</si>
  <si>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</si>
  <si>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</si>
  <si>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</si>
  <si>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</si>
  <si>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</si>
  <si>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</si>
  <si>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</si>
  <si>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</si>
  <si>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</si>
  <si>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</si>
  <si>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</si>
  <si>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</si>
  <si>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</si>
  <si>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</si>
  <si>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</si>
  <si>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</si>
  <si>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</si>
  <si>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</si>
  <si>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</si>
  <si>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</si>
  <si>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</si>
  <si>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</si>
  <si>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</si>
  <si>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</si>
  <si>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</si>
  <si>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</si>
  <si>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</si>
  <si>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</si>
  <si>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</si>
  <si>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</si>
  <si>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</si>
  <si>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</si>
  <si>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</si>
  <si>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</si>
  <si>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</si>
  <si>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</si>
  <si>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</si>
  <si>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</si>
  <si>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</si>
  <si>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</si>
  <si>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</si>
  <si>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</si>
  <si>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</si>
  <si>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</si>
  <si>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</si>
  <si>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</si>
  <si>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</si>
  <si>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</si>
  <si>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</si>
  <si>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</si>
  <si>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</si>
  <si>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</si>
  <si>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</si>
  <si>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</si>
  <si>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</si>
  <si>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</si>
  <si>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</si>
  <si>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</si>
  <si>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</si>
  <si>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</si>
  <si>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</si>
  <si>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</si>
  <si>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</si>
  <si>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</si>
  <si>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</si>
  <si>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</si>
  <si>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</si>
  <si>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</si>
  <si>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</si>
  <si>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</si>
  <si>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</si>
  <si>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</si>
  <si>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</si>
  <si>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</si>
  <si>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</si>
  <si>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</si>
  <si>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</si>
  <si>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</si>
  <si>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</si>
  <si>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</si>
  <si>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</si>
  <si>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</si>
  <si>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</si>
  <si>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</si>
  <si>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</si>
  <si>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</si>
  <si>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</si>
  <si>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</si>
  <si>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</si>
  <si>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</si>
  <si>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</si>
  <si>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</si>
  <si>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</si>
  <si>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</si>
  <si>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</si>
  <si>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</si>
  <si>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</si>
  <si>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</si>
  <si>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</si>
  <si>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</si>
  <si>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</si>
  <si>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</si>
  <si>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</si>
  <si>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</si>
  <si>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</si>
  <si>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</si>
  <si>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</si>
  <si>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</si>
  <si>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</si>
  <si>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</si>
  <si>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</si>
  <si>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</si>
  <si>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</si>
  <si>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</si>
  <si>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</si>
  <si>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</si>
  <si>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</si>
  <si>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</si>
  <si>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</si>
  <si>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</si>
  <si>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</si>
  <si>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</si>
  <si>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</si>
  <si>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</si>
  <si>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</si>
  <si>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</si>
  <si>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</si>
  <si>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</si>
  <si>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</si>
  <si>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</si>
  <si>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</si>
  <si>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</si>
  <si>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</si>
  <si>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</si>
  <si>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</si>
  <si>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</si>
  <si>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</si>
  <si>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</si>
  <si>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</si>
  <si>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</si>
  <si>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</si>
  <si>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</si>
  <si>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</si>
  <si>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</si>
  <si>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</si>
  <si>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</si>
  <si>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</si>
  <si>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</si>
  <si>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</si>
  <si>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</si>
  <si>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</si>
  <si>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</si>
  <si>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</si>
  <si>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</si>
  <si>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</si>
  <si>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</si>
  <si>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</si>
  <si>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</si>
  <si>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</si>
  <si>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</si>
  <si>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</si>
  <si>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</si>
  <si>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</si>
  <si>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</si>
  <si>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</si>
  <si>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</si>
  <si>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</si>
  <si>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</si>
  <si>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</si>
  <si>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</si>
  <si>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</si>
  <si>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</si>
  <si>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</si>
  <si>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</si>
  <si>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</si>
  <si>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</si>
  <si>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</si>
  <si>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</si>
  <si>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</si>
  <si>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</si>
  <si>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</si>
  <si>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</si>
  <si>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</si>
  <si>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</si>
  <si>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</si>
  <si>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</si>
  <si>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</si>
  <si>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</si>
  <si>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</si>
  <si>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</si>
  <si>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</si>
  <si>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</si>
  <si>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</si>
  <si>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</si>
  <si>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</si>
  <si>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</si>
  <si>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</si>
  <si>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</si>
  <si>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</si>
  <si>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</si>
  <si>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</si>
  <si>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</si>
  <si>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</si>
  <si>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</si>
  <si>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</si>
  <si>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</si>
  <si>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</si>
  <si>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</si>
  <si>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</si>
  <si>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</si>
  <si>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</si>
  <si>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</si>
  <si>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</si>
  <si>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</si>
  <si>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</si>
  <si>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</si>
  <si>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</si>
  <si>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</si>
  <si>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</si>
  <si>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</si>
  <si>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</si>
  <si>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</si>
  <si>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</si>
  <si>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</si>
  <si>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</si>
  <si>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</si>
  <si>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</si>
  <si>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</si>
  <si>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</si>
  <si>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</si>
  <si>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</si>
  <si>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</si>
  <si>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</si>
  <si>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</si>
  <si>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</si>
  <si>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</si>
  <si>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</si>
  <si>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</si>
  <si>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</si>
  <si>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</si>
  <si>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</si>
  <si>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</si>
  <si>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</si>
  <si>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</si>
  <si>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</si>
  <si>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</si>
  <si>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</si>
  <si>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</si>
  <si>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</si>
  <si>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</si>
  <si>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</si>
  <si>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</si>
  <si>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</si>
  <si>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</si>
  <si>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</si>
  <si>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</si>
  <si>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</si>
  <si>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</si>
  <si>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</si>
  <si>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</si>
  <si>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</si>
  <si>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</si>
  <si>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</si>
  <si>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</si>
  <si>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</si>
  <si>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</si>
  <si>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</si>
  <si>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</si>
  <si>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</si>
  <si>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</si>
  <si>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</si>
  <si>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</si>
  <si>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</si>
  <si>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</si>
  <si>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</si>
  <si>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</si>
  <si>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</si>
  <si>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</si>
  <si>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</si>
  <si>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</si>
  <si>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</si>
  <si>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</si>
  <si>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</si>
  <si>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</si>
  <si>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</si>
  <si>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</si>
  <si>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</si>
  <si>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</si>
  <si>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</si>
  <si>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</si>
  <si>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</si>
  <si>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</si>
  <si>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</si>
  <si>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</si>
  <si>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</si>
  <si>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</si>
  <si>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</si>
  <si>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</si>
  <si>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</si>
  <si>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</si>
  <si>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</si>
  <si>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</si>
  <si>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</si>
  <si>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</si>
  <si>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</si>
  <si>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</si>
  <si>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</si>
  <si>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</si>
  <si>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</si>
  <si>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</si>
  <si>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</si>
  <si>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</si>
  <si>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</si>
  <si>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</si>
  <si>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</si>
  <si>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</si>
  <si>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</si>
  <si>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</si>
  <si>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</si>
  <si>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</si>
  <si>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</si>
  <si>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</si>
  <si>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</si>
  <si>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</si>
  <si>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</si>
  <si>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</si>
  <si>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</si>
  <si>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</si>
  <si>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</si>
  <si>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</si>
  <si>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</si>
  <si>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</si>
  <si>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</si>
  <si>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</si>
  <si>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</si>
  <si>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</si>
  <si>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</si>
  <si>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</si>
  <si>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</si>
  <si>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</si>
  <si>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</si>
  <si>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</si>
  <si>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</si>
  <si>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</si>
  <si>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</si>
  <si>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</si>
  <si>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</si>
  <si>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</si>
  <si>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</si>
  <si>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</si>
  <si>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</si>
  <si>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</si>
  <si>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</si>
  <si>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</si>
  <si>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</si>
  <si>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</si>
  <si>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</si>
  <si>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</si>
  <si>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</si>
  <si>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</si>
  <si>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</si>
  <si>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</si>
  <si>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</si>
  <si>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</si>
  <si>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</si>
  <si>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</si>
  <si>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</si>
  <si>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</si>
  <si>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</si>
  <si>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</si>
  <si>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</si>
  <si>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</si>
  <si>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</si>
  <si>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</si>
  <si>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</si>
  <si>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</si>
  <si>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</si>
  <si>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</si>
  <si>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</si>
  <si>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</si>
  <si>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</si>
  <si>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</si>
  <si>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</si>
  <si>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</si>
  <si>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</si>
  <si>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</si>
  <si>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</si>
  <si>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</si>
  <si>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</si>
  <si>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</si>
  <si>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</si>
  <si>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</si>
  <si>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</si>
  <si>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</si>
  <si>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</si>
  <si>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</si>
  <si>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</si>
  <si>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</si>
  <si>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</si>
  <si>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</si>
  <si>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</si>
  <si>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</si>
  <si>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</si>
  <si>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</si>
  <si>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</si>
  <si>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</si>
  <si>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</si>
  <si>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</si>
  <si>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</si>
  <si>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</si>
  <si>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</si>
  <si>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</si>
  <si>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</si>
  <si>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</si>
  <si>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</si>
  <si>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</si>
  <si>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</si>
  <si>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</si>
  <si>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</si>
  <si>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</si>
  <si>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</si>
  <si>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</si>
  <si>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</si>
  <si>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</si>
  <si>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</si>
  <si>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</si>
  <si>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</si>
  <si>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</si>
  <si>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</si>
  <si>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</si>
  <si>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</si>
  <si>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</si>
  <si>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</si>
  <si>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</si>
  <si>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</si>
  <si>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</si>
  <si>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</si>
  <si>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</si>
  <si>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</si>
  <si>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</si>
  <si>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</si>
  <si>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</si>
  <si>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</si>
  <si>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</si>
  <si>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</si>
  <si>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</si>
  <si>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</si>
  <si>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</si>
  <si>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</si>
  <si>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</si>
  <si>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</si>
  <si>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</si>
  <si>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</si>
  <si>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</si>
  <si>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</si>
  <si>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</si>
  <si>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</si>
  <si>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</si>
  <si>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</si>
  <si>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</si>
  <si>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</si>
  <si>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</si>
  <si>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</si>
  <si>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</si>
  <si>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</si>
  <si>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</si>
  <si>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</si>
  <si>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</si>
  <si>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</si>
  <si>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</si>
  <si>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</si>
  <si>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</si>
  <si>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</si>
  <si>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</si>
  <si>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</si>
  <si>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</si>
  <si>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</si>
  <si>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</si>
  <si>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</si>
  <si>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</si>
  <si>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</si>
  <si>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</si>
  <si>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</si>
  <si>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</si>
  <si>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</si>
  <si>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</si>
  <si>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</si>
  <si>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</si>
  <si>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</si>
  <si>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</si>
  <si>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</si>
  <si>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</si>
  <si>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</si>
  <si>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</si>
  <si>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</si>
  <si>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</si>
  <si>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</si>
  <si>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</si>
  <si>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</si>
  <si>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</si>
  <si>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</si>
  <si>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</si>
  <si>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</si>
  <si>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</si>
  <si>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</si>
  <si>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</si>
  <si>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</si>
  <si>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</si>
  <si>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</si>
  <si>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</si>
  <si>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</si>
  <si>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</si>
  <si>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</si>
  <si>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</si>
  <si>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</si>
  <si>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</si>
  <si>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</si>
  <si>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</si>
  <si>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</si>
  <si>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</si>
  <si>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</si>
  <si>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</si>
  <si>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</si>
  <si>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</si>
  <si>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</si>
  <si>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</si>
  <si>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</si>
  <si>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</si>
  <si>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</si>
  <si>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</si>
  <si>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</si>
  <si>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</si>
  <si>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</si>
  <si>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</si>
  <si>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</si>
  <si>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</si>
  <si>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</si>
  <si>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</si>
  <si>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</si>
  <si>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</si>
  <si>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</si>
  <si>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</si>
  <si>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</si>
  <si>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</si>
  <si>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</si>
  <si>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</si>
  <si>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</si>
  <si>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</si>
  <si>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</si>
  <si>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</si>
  <si>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</si>
  <si>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</si>
  <si>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</si>
  <si>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</si>
  <si>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</si>
  <si>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</si>
  <si>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</si>
  <si>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</si>
  <si>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</si>
  <si>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</si>
  <si>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</si>
  <si>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</si>
  <si>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</si>
  <si>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</si>
  <si>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</si>
  <si>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</si>
  <si>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</si>
  <si>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</si>
  <si>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</si>
  <si>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</si>
  <si>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</si>
  <si>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</si>
  <si>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</si>
  <si>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</si>
  <si>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</si>
  <si>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</si>
  <si>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</si>
  <si>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</si>
  <si>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</si>
  <si>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</si>
  <si>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</si>
  <si>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</si>
  <si>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</si>
  <si>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</si>
  <si>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</si>
  <si>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</si>
  <si>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</si>
  <si>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</si>
  <si>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</si>
  <si>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</si>
  <si>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</si>
  <si>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</si>
  <si>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</si>
  <si>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</si>
  <si>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</si>
  <si>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</si>
  <si>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</si>
  <si>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</si>
  <si>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</si>
  <si>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</si>
  <si>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</si>
  <si>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</si>
  <si>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</si>
  <si>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</si>
  <si>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</si>
  <si>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</si>
  <si>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</si>
  <si>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</si>
  <si>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</si>
  <si>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</si>
  <si>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</si>
  <si>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</si>
  <si>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</si>
  <si>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</si>
  <si>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</si>
  <si>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</si>
  <si>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</si>
  <si>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</si>
  <si>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</si>
  <si>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</si>
  <si>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</si>
  <si>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</si>
  <si>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</si>
  <si>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</si>
  <si>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</si>
  <si>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</si>
  <si>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</si>
  <si>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</si>
  <si>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</si>
  <si>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</si>
  <si>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</si>
  <si>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</si>
  <si>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</si>
  <si>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</si>
  <si>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</si>
  <si>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</si>
  <si>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</si>
  <si>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</si>
  <si>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</si>
  <si>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</si>
  <si>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</si>
  <si>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</si>
  <si>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</si>
  <si>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</si>
  <si>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</si>
  <si>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</si>
  <si>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</si>
  <si>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</si>
  <si>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</si>
  <si>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</si>
  <si>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</si>
  <si>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</si>
  <si>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</si>
  <si>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</si>
  <si>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</si>
  <si>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</si>
  <si>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</si>
  <si>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</si>
  <si>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</si>
  <si>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</si>
  <si>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</si>
  <si>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</si>
  <si>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</si>
  <si>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</si>
  <si>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</si>
  <si>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</si>
  <si>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</si>
  <si>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</si>
  <si>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</si>
  <si>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</si>
  <si>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</si>
  <si>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</si>
  <si>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</si>
  <si>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</si>
  <si>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</si>
  <si>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</si>
  <si>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</si>
  <si>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</si>
  <si>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</si>
  <si>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</si>
  <si>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</si>
  <si>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</si>
  <si>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</si>
  <si>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</si>
  <si>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</si>
  <si>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</si>
  <si>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</si>
  <si>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</si>
  <si>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</si>
  <si>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</si>
  <si>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</si>
  <si>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</si>
  <si>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</si>
  <si>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</si>
  <si>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</si>
  <si>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</si>
  <si>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</si>
  <si>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</si>
  <si>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</si>
  <si>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</si>
  <si>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</si>
  <si>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</si>
  <si>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</si>
  <si>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</si>
  <si>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</si>
  <si>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</si>
  <si>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</si>
  <si>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</si>
  <si>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</si>
  <si>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</si>
  <si>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</si>
  <si>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</si>
  <si>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</si>
  <si>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</si>
  <si>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</si>
  <si>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</si>
  <si>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</si>
  <si>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</si>
  <si>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</si>
  <si>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</si>
  <si>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</si>
  <si>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</si>
  <si>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</si>
  <si>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</si>
  <si>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</si>
  <si>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</si>
  <si>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</si>
  <si>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</si>
  <si>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</si>
  <si>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</si>
  <si>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</si>
  <si>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</si>
  <si>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</si>
  <si>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</si>
  <si>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</si>
  <si>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</si>
  <si>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</si>
  <si>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</si>
  <si>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</si>
  <si>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</si>
  <si>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</si>
  <si>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</si>
  <si>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</si>
  <si>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</si>
  <si>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</si>
  <si>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</si>
  <si>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</si>
  <si>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</si>
  <si>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</si>
  <si>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</si>
  <si>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</si>
  <si>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</si>
  <si>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</si>
  <si>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</si>
  <si>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</si>
  <si>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</si>
  <si>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</si>
  <si>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</si>
  <si>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</si>
  <si>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</si>
  <si>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</si>
  <si>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</si>
  <si>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</si>
  <si>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</si>
  <si>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</si>
  <si>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</si>
  <si>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</si>
  <si>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</si>
  <si>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</si>
  <si>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</si>
  <si>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</si>
  <si>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</si>
  <si>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</si>
  <si>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</si>
  <si>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</si>
  <si>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</si>
  <si>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</si>
  <si>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</si>
  <si>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</si>
  <si>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</si>
  <si>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</si>
  <si>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</si>
  <si>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</si>
  <si>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</si>
  <si>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</si>
  <si>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</si>
  <si>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</si>
  <si>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</si>
  <si>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</si>
  <si>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</si>
  <si>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</si>
  <si>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</si>
  <si>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</si>
  <si>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</si>
  <si>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</si>
  <si>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</si>
  <si>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</si>
  <si>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</si>
  <si>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</si>
  <si>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</si>
  <si>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</si>
  <si>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</si>
  <si>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</si>
  <si>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</si>
  <si>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</si>
  <si>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</si>
  <si>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</si>
  <si>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</si>
  <si>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</si>
  <si>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</si>
  <si>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</si>
  <si>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</si>
  <si>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</si>
  <si>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</si>
  <si>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</si>
  <si>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</si>
  <si>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</si>
  <si>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</si>
  <si>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</si>
  <si>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</si>
  <si>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</si>
  <si>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</si>
  <si>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</si>
  <si>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</si>
  <si>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</si>
  <si>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</si>
  <si>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</si>
  <si>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</si>
  <si>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</si>
  <si>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</si>
  <si>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</si>
  <si>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</si>
  <si>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</si>
  <si>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</si>
  <si>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</si>
  <si>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</si>
  <si>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</si>
  <si>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</si>
  <si>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</si>
  <si>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</si>
  <si>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</si>
  <si>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</si>
  <si>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</si>
  <si>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</si>
  <si>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</si>
  <si>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</si>
  <si>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</si>
  <si>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</si>
  <si>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</si>
  <si>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</si>
  <si>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</si>
  <si>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</si>
  <si>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</si>
  <si>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</si>
  <si>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</si>
  <si>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</si>
  <si>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</si>
  <si>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</si>
  <si>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</si>
  <si>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</si>
  <si>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</si>
  <si>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</si>
  <si>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</si>
  <si>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</si>
  <si>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</si>
  <si>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</si>
  <si>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</si>
  <si>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</si>
  <si>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</si>
  <si>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</si>
  <si>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</si>
  <si>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</si>
  <si>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</si>
  <si>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</si>
  <si>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</si>
  <si>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</si>
  <si>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</si>
  <si>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</si>
  <si>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</si>
  <si>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</si>
  <si>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</si>
  <si>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</si>
  <si>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</si>
  <si>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</si>
  <si>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</si>
  <si>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</si>
  <si>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</si>
  <si>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</si>
  <si>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</si>
  <si>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</si>
  <si>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</si>
  <si>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</si>
  <si>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</si>
  <si>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</si>
  <si>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</si>
  <si>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</si>
  <si>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</si>
  <si>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</si>
  <si>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</si>
  <si>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</si>
  <si>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</si>
  <si>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</si>
  <si>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</si>
  <si>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</si>
  <si>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</si>
  <si>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</si>
  <si>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</si>
  <si>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</si>
  <si>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</si>
  <si>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</si>
  <si>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</si>
  <si>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</si>
  <si>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</si>
  <si>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</si>
  <si>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</si>
  <si>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</si>
  <si>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</si>
  <si>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</si>
  <si>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</si>
  <si>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</si>
  <si>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</si>
  <si>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</si>
  <si>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</si>
  <si>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</si>
  <si>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</si>
  <si>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</si>
  <si>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</si>
  <si>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</si>
  <si>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</si>
  <si>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</si>
  <si>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</si>
  <si>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</si>
  <si>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</si>
  <si>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</si>
  <si>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</si>
  <si>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</si>
  <si>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</si>
  <si>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</si>
  <si>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</si>
  <si>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</si>
  <si>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</si>
  <si>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</si>
  <si>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</si>
  <si>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</si>
  <si>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</si>
  <si>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</si>
  <si>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</si>
  <si>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</si>
  <si>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</si>
  <si>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</si>
  <si>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</si>
  <si>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</si>
  <si>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</si>
  <si>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</si>
  <si>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</si>
  <si>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</si>
  <si>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</si>
  <si>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</si>
  <si>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</si>
  <si>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</si>
  <si>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</si>
  <si>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</si>
  <si>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</si>
  <si>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</si>
  <si>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</si>
  <si>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</si>
  <si>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</si>
  <si>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</si>
  <si>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</si>
  <si>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</si>
  <si>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</si>
  <si>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</si>
  <si>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</si>
  <si>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</si>
  <si>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</si>
  <si>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</si>
  <si>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</si>
  <si>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</si>
  <si>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</si>
  <si>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</si>
  <si>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</si>
  <si>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</si>
  <si>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</si>
  <si>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</si>
  <si>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</si>
  <si>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</si>
  <si>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</si>
  <si>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</si>
  <si>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</si>
  <si>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</si>
  <si>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</si>
  <si>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</si>
  <si>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</si>
  <si>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</si>
  <si>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</si>
  <si>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</si>
  <si>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</si>
  <si>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</si>
  <si>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</si>
  <si>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</si>
  <si>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</si>
  <si>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</si>
  <si>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</si>
  <si>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</si>
  <si>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</si>
  <si>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</si>
  <si>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</si>
  <si>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</si>
  <si>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</si>
  <si>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</si>
  <si>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</si>
  <si>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</si>
  <si>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</si>
  <si>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</si>
  <si>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</si>
  <si>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</si>
  <si>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</si>
  <si>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</si>
  <si>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</si>
  <si>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</si>
  <si>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</si>
  <si>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</si>
  <si>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</si>
  <si>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</si>
  <si>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</si>
  <si>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</si>
  <si>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</si>
  <si>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</si>
  <si>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</si>
  <si>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</si>
  <si>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</si>
  <si>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</si>
  <si>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</si>
  <si>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</si>
  <si>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</si>
  <si>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</si>
  <si>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</si>
  <si>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</si>
  <si>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</si>
  <si>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</si>
  <si>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</si>
  <si>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</si>
  <si>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</si>
  <si>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</si>
  <si>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</si>
  <si>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</si>
  <si>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</si>
  <si>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</si>
  <si>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</si>
  <si>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</si>
  <si>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</si>
  <si>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</si>
  <si>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</si>
  <si>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</si>
  <si>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</si>
  <si>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</si>
  <si>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</si>
  <si>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</si>
  <si>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</si>
  <si>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</si>
  <si>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</si>
  <si>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</si>
  <si>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</si>
  <si>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</si>
  <si>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</si>
  <si>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</si>
  <si>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</si>
  <si>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</si>
  <si>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</si>
  <si>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</si>
  <si>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</si>
  <si>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</si>
  <si>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</si>
  <si>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</si>
  <si>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</si>
  <si>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</si>
  <si>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</si>
  <si>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</si>
  <si>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</si>
  <si>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</si>
  <si>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</si>
  <si>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</si>
  <si>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</si>
  <si>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</si>
  <si>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</si>
  <si>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</si>
  <si>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</si>
  <si>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</si>
  <si>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</si>
  <si>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</si>
  <si>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</si>
  <si>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</si>
  <si>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</si>
  <si>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</si>
  <si>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</si>
  <si>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</si>
  <si>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</si>
  <si>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</si>
  <si>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</si>
  <si>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</si>
  <si>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</si>
  <si>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</si>
  <si>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</si>
  <si>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</si>
  <si>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</si>
  <si>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</si>
  <si>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</si>
  <si>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</si>
  <si>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</si>
  <si>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</si>
  <si>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</si>
  <si>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</si>
  <si>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</si>
  <si>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</si>
  <si>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</si>
  <si>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</si>
  <si>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</si>
  <si>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</si>
  <si>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</si>
  <si>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</si>
  <si>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</si>
  <si>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</si>
  <si>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</si>
  <si>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</si>
  <si>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</si>
  <si>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</si>
  <si>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</si>
  <si>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</si>
  <si>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</si>
  <si>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</si>
  <si>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</si>
  <si>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</si>
  <si>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</si>
  <si>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</si>
  <si>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</si>
  <si>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</si>
  <si>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</si>
  <si>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</si>
  <si>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</si>
  <si>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</si>
  <si>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</si>
  <si>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</si>
  <si>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</si>
  <si>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</si>
  <si>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</si>
  <si>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</si>
  <si>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</si>
  <si>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</si>
  <si>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</si>
  <si>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</si>
  <si>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</si>
  <si>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</si>
  <si>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</si>
  <si>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</si>
  <si>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</si>
  <si>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</si>
  <si>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</si>
  <si>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</si>
  <si>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</si>
  <si>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</si>
  <si>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</si>
  <si>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</si>
  <si>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</si>
  <si>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</si>
  <si>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</si>
  <si>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</si>
  <si>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</si>
  <si>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</si>
  <si>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</si>
  <si>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</si>
  <si>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</si>
  <si>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</si>
  <si>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</si>
  <si>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</si>
  <si>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</si>
  <si>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</si>
  <si>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</si>
  <si>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</si>
  <si>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</si>
  <si>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</si>
  <si>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</si>
  <si>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</si>
  <si>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</si>
  <si>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</si>
  <si>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</si>
  <si>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</si>
  <si>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</si>
  <si>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</si>
  <si>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</si>
  <si>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</si>
  <si>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</si>
  <si>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</si>
  <si>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</si>
  <si>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</si>
  <si>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</si>
  <si>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</si>
  <si>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</si>
  <si>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</si>
  <si>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</si>
  <si>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</si>
  <si>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</si>
  <si>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</si>
  <si>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</si>
  <si>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</si>
  <si>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</si>
  <si>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</si>
  <si>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</si>
  <si>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</si>
  <si>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</si>
  <si>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</si>
  <si>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</si>
  <si>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</si>
  <si>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</si>
  <si>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</si>
  <si>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</si>
  <si>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</si>
  <si>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</si>
  <si>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</si>
  <si>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</si>
  <si>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</si>
  <si>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</si>
  <si>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</si>
  <si>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</si>
  <si>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</si>
  <si>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</si>
  <si>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</si>
  <si>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</si>
  <si>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</si>
  <si>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</si>
  <si>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</si>
  <si>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</si>
  <si>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</si>
  <si>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</si>
  <si>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</si>
  <si>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</si>
  <si>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</si>
  <si>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</si>
  <si>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</si>
  <si>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</si>
  <si>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</si>
  <si>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</si>
  <si>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</si>
  <si>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</si>
  <si>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</si>
  <si>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</si>
  <si>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</si>
  <si>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</si>
  <si>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</si>
  <si>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</si>
  <si>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</si>
  <si>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</si>
  <si>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</si>
  <si>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</si>
  <si>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</si>
  <si>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</si>
  <si>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</si>
  <si>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</si>
  <si>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</si>
  <si>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</si>
  <si>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</si>
  <si>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</si>
  <si>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</si>
  <si>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</si>
  <si>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</si>
  <si>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</si>
  <si>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</si>
  <si>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</si>
  <si>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</si>
  <si>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</si>
  <si>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</si>
  <si>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</si>
  <si>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</si>
  <si>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</si>
  <si>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</si>
  <si>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</si>
  <si>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</si>
  <si>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</si>
  <si>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</si>
  <si>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</si>
  <si>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</si>
  <si>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</si>
  <si>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</si>
  <si>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</si>
  <si>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</si>
  <si>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</si>
  <si>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</si>
  <si>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</si>
  <si>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</si>
  <si>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</si>
  <si>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</si>
  <si>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</si>
  <si>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</si>
  <si>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</si>
  <si>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</si>
  <si>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</si>
  <si>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</si>
  <si>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</si>
  <si>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</si>
  <si>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</si>
  <si>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</si>
  <si>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</si>
  <si>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</si>
  <si>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</si>
  <si>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</si>
  <si>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</si>
  <si>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</si>
  <si>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</si>
  <si>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</si>
  <si>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</si>
  <si>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</si>
  <si>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</si>
  <si>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</si>
  <si>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</si>
  <si>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</si>
  <si>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</si>
  <si>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</si>
  <si>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</si>
  <si>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</si>
  <si>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</si>
  <si>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</si>
  <si>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</si>
  <si>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</si>
  <si>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</si>
  <si>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</si>
  <si>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</si>
  <si>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</si>
  <si>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</si>
  <si>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</si>
  <si>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</si>
  <si>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</si>
  <si>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</si>
  <si>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</si>
  <si>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</si>
  <si>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</si>
  <si>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</si>
  <si>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</si>
  <si>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</si>
  <si>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</si>
  <si>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</si>
  <si>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</si>
  <si>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</si>
  <si>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</si>
  <si>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</si>
  <si>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</si>
  <si>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</si>
  <si>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</si>
  <si>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</si>
  <si>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</si>
  <si>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</si>
  <si>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</si>
  <si>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</si>
  <si>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</si>
  <si>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</si>
  <si>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</si>
  <si>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</si>
  <si>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</si>
  <si>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</si>
  <si>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</si>
  <si>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</si>
  <si>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</si>
  <si>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</si>
  <si>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</si>
  <si>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</si>
  <si>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</si>
  <si>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</si>
  <si>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</si>
  <si>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</si>
  <si>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</si>
  <si>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</si>
  <si>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</si>
  <si>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</si>
  <si>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</si>
  <si>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</si>
  <si>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</si>
  <si>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</si>
  <si>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</si>
  <si>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</si>
  <si>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</si>
  <si>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</si>
  <si>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</si>
  <si>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</si>
  <si>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</si>
  <si>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</si>
  <si>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</si>
  <si>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</si>
  <si>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</si>
  <si>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</si>
  <si>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</si>
  <si>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</si>
  <si>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</si>
  <si>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</si>
  <si>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</si>
  <si>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</si>
  <si>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</si>
  <si>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</si>
  <si>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</si>
  <si>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</si>
  <si>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</si>
  <si>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</si>
  <si>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</si>
  <si>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</si>
  <si>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</si>
  <si>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</si>
  <si>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</si>
  <si>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</si>
  <si>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</si>
  <si>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</si>
  <si>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</si>
  <si>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</si>
  <si>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</si>
  <si>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</si>
  <si>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</si>
  <si>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</si>
  <si>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</si>
  <si>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</si>
  <si>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</si>
  <si>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</si>
  <si>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</si>
  <si>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</si>
  <si>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</si>
  <si>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</si>
  <si>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</si>
  <si>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</si>
  <si>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</si>
  <si>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</si>
  <si>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</si>
  <si>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</si>
  <si>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</si>
  <si>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</si>
  <si>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</si>
  <si>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</si>
  <si>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</si>
  <si>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</si>
  <si>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</si>
  <si>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</si>
  <si>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</si>
  <si>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</si>
  <si>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</si>
  <si>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</si>
  <si>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</si>
  <si>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</si>
  <si>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</si>
  <si>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</si>
  <si>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</si>
  <si>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</si>
  <si>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</si>
  <si>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</si>
  <si>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</si>
  <si>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</si>
  <si>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</si>
  <si>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</si>
  <si>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</si>
  <si>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</si>
  <si>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</si>
  <si>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</si>
  <si>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</si>
  <si>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</si>
  <si>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</si>
  <si>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</si>
  <si>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</si>
  <si>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</si>
  <si>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</si>
  <si>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</si>
  <si>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</si>
  <si>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</si>
  <si>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</si>
  <si>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</si>
  <si>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</si>
  <si>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</si>
  <si>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</si>
  <si>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</si>
  <si>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</si>
  <si>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</si>
  <si>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</si>
  <si>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</si>
  <si>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</si>
  <si>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</si>
  <si>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</si>
  <si>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</si>
  <si>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</si>
  <si>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</si>
  <si>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</si>
  <si>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</si>
  <si>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</si>
  <si>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</si>
  <si>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</si>
  <si>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</si>
  <si>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</si>
  <si>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</si>
  <si>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</si>
  <si>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</si>
  <si>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</si>
  <si>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</si>
  <si>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</si>
  <si>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</si>
  <si>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</si>
  <si>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</si>
  <si>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</si>
  <si>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</si>
  <si>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</si>
  <si>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</si>
  <si>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</si>
  <si>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</si>
  <si>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</si>
  <si>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</si>
  <si>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</si>
  <si>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</si>
  <si>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</si>
  <si>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</si>
  <si>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</si>
  <si>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</si>
  <si>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</si>
  <si>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</si>
  <si>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</si>
  <si>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</si>
  <si>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</si>
  <si>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</si>
  <si>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</si>
  <si>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</si>
  <si>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</si>
  <si>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</si>
  <si>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</si>
  <si>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</si>
  <si>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</si>
  <si>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</si>
  <si>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</si>
  <si>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</si>
  <si>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</si>
  <si>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</si>
  <si>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</si>
  <si>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</si>
  <si>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</si>
  <si>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</si>
  <si>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</si>
  <si>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</si>
  <si>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</si>
  <si>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</si>
  <si>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</si>
  <si>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</si>
  <si>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</si>
  <si>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</si>
  <si>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</si>
  <si>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</si>
  <si>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</si>
  <si>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</si>
  <si>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</si>
  <si>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</si>
  <si>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</si>
  <si>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</si>
  <si>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</si>
  <si>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</si>
  <si>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</si>
  <si>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</si>
  <si>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</si>
  <si>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</si>
  <si>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</si>
  <si>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</si>
  <si>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</si>
  <si>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</si>
  <si>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</si>
  <si>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</si>
  <si>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</si>
  <si>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</si>
  <si>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</si>
  <si>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</si>
  <si>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</si>
  <si>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</si>
  <si>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</si>
  <si>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</si>
  <si>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</si>
  <si>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</si>
  <si>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</si>
  <si>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</si>
  <si>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</si>
  <si>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</si>
  <si>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</si>
  <si>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</si>
  <si>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</si>
  <si>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</si>
  <si>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</si>
  <si>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</si>
  <si>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</si>
  <si>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</si>
  <si>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</si>
  <si>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</si>
  <si>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</si>
  <si>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</si>
  <si>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</si>
  <si>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</si>
  <si>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</si>
  <si>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</si>
  <si>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</si>
  <si>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</si>
  <si>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</si>
  <si>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</si>
  <si>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</si>
  <si>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</si>
  <si>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</si>
  <si>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</si>
  <si>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</si>
  <si>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</si>
  <si>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</si>
  <si>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</si>
  <si>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</si>
  <si>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</si>
  <si>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</si>
  <si>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</si>
  <si>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</si>
  <si>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</si>
  <si>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</si>
  <si>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</si>
  <si>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</si>
  <si>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</si>
  <si>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</si>
  <si>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</si>
  <si>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</si>
  <si>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</si>
  <si>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</si>
  <si>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</si>
  <si>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</si>
  <si>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</si>
  <si>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</si>
  <si>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</si>
  <si>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</si>
  <si>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</si>
  <si>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</si>
  <si>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</si>
  <si>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</si>
  <si>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</si>
  <si>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</si>
  <si>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</si>
  <si>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</si>
  <si>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</si>
  <si>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</si>
  <si>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</si>
  <si>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</si>
  <si>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</si>
  <si>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</si>
  <si>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</si>
  <si>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</si>
  <si>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</si>
  <si>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</si>
  <si>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</si>
  <si>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</si>
  <si>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</si>
  <si>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</si>
  <si>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</si>
  <si>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</si>
  <si>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</si>
  <si>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</si>
  <si>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</si>
  <si>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</si>
  <si>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</si>
  <si>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</si>
  <si>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</si>
  <si>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</si>
  <si>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</si>
  <si>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</si>
  <si>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</si>
  <si>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</si>
  <si>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</si>
  <si>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</si>
  <si>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</si>
  <si>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</si>
  <si>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</si>
  <si>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</si>
  <si>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</si>
  <si>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</si>
  <si>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</si>
  <si>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</si>
  <si>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</si>
  <si>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</si>
  <si>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</si>
  <si>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</si>
  <si>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</si>
  <si>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</si>
  <si>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</si>
  <si>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</si>
  <si>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</si>
  <si>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</si>
  <si>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</si>
  <si>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</si>
  <si>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</si>
  <si>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</si>
  <si>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</si>
  <si>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</si>
  <si>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</si>
  <si>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</si>
  <si>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</si>
  <si>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</si>
  <si>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</si>
  <si>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</si>
  <si>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</si>
  <si>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</si>
  <si>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</si>
  <si>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</si>
  <si>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</si>
  <si>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</si>
  <si>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</si>
  <si>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</si>
  <si>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</si>
  <si>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</si>
  <si>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</si>
  <si>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</si>
  <si>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</si>
  <si>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</si>
  <si>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</si>
  <si>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</si>
  <si>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</si>
  <si>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</si>
  <si>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</si>
  <si>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</si>
  <si>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</si>
  <si>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</si>
  <si>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</si>
  <si>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</si>
  <si>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</si>
  <si>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</si>
  <si>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</si>
  <si>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</si>
  <si>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</si>
  <si>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</si>
  <si>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</si>
  <si>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</si>
  <si>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</si>
  <si>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</si>
  <si>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</si>
  <si>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</si>
  <si>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</si>
  <si>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</si>
  <si>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</si>
  <si>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</si>
  <si>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</si>
  <si>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</si>
  <si>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</si>
  <si>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</si>
  <si>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</si>
  <si>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</si>
  <si>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</si>
  <si>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</si>
  <si>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</si>
  <si>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</si>
  <si>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</si>
  <si>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</si>
  <si>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</si>
  <si>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</si>
  <si>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</si>
  <si>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</si>
  <si>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</si>
  <si>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</si>
  <si>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</si>
  <si>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</si>
  <si>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</si>
  <si>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</si>
  <si>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</si>
  <si>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</si>
  <si>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</si>
  <si>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</si>
  <si>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</si>
  <si>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</si>
  <si>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</si>
  <si>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</si>
  <si>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</si>
  <si>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</si>
  <si>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</si>
  <si>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</si>
  <si>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</si>
  <si>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</si>
  <si>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</si>
  <si>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</si>
  <si>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</si>
  <si>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</si>
  <si>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</si>
  <si>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</si>
  <si>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</si>
  <si>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</si>
  <si>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</si>
  <si>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</si>
  <si>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</si>
  <si>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</si>
  <si>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</si>
  <si>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</si>
  <si>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</si>
  <si>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</si>
  <si>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</si>
  <si>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</si>
  <si>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</si>
  <si>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</si>
  <si>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</si>
  <si>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</si>
  <si>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</si>
  <si>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</si>
  <si>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</si>
  <si>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</si>
  <si>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</si>
  <si>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</si>
  <si>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</si>
  <si>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</si>
  <si>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</si>
  <si>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</si>
  <si>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</si>
  <si>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</si>
  <si>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</si>
  <si>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</si>
  <si>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</si>
  <si>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</si>
  <si>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</si>
  <si>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</si>
  <si>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</si>
  <si>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</si>
  <si>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</si>
  <si>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</si>
  <si>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</si>
  <si>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</si>
  <si>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</si>
  <si>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</si>
  <si>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</si>
  <si>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</si>
  <si>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</si>
  <si>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</si>
  <si>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</si>
  <si>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</si>
  <si>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</si>
  <si>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</si>
  <si>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</si>
  <si>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</si>
  <si>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</si>
  <si>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</si>
  <si>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</si>
  <si>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</si>
  <si>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</si>
  <si>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</si>
  <si>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</si>
  <si>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</si>
  <si>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</si>
  <si>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</si>
  <si>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</si>
  <si>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</si>
  <si>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</si>
  <si>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</si>
  <si>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</si>
  <si>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</si>
  <si>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</si>
  <si>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</si>
  <si>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</si>
  <si>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</si>
  <si>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</si>
  <si>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</si>
  <si>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</si>
  <si>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</si>
  <si>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</si>
  <si>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</si>
  <si>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</si>
  <si>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</si>
  <si>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</si>
  <si>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</si>
  <si>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</si>
  <si>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</si>
  <si>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</si>
  <si>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</si>
  <si>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</si>
  <si>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</si>
  <si>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</si>
  <si>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</si>
  <si>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</si>
  <si>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</si>
  <si>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</si>
  <si>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</si>
  <si>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</si>
  <si>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</si>
  <si>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</si>
  <si>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</si>
  <si>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</si>
  <si>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</si>
  <si>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</si>
  <si>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</si>
  <si>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</si>
  <si>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</si>
  <si>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</si>
  <si>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</si>
  <si>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</si>
  <si>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</si>
  <si>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</si>
  <si>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</si>
  <si>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</si>
  <si>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</si>
  <si>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</si>
  <si>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</si>
  <si>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</si>
  <si>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</si>
  <si>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</si>
  <si>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</si>
  <si>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</si>
  <si>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</si>
  <si>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</si>
  <si>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</si>
  <si>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</si>
  <si>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</si>
  <si>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</si>
  <si>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</si>
  <si>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</si>
  <si>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</si>
  <si>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</si>
  <si>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</si>
  <si>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</si>
  <si>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</si>
  <si>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</si>
  <si>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</si>
  <si>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</si>
  <si>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</si>
  <si>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</si>
  <si>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</si>
  <si>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</si>
  <si>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</si>
  <si>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</si>
  <si>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</si>
  <si>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</si>
  <si>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</si>
  <si>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</si>
  <si>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</si>
  <si>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</si>
  <si>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</si>
  <si>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</si>
  <si>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</si>
  <si>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</si>
  <si>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</si>
  <si>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</si>
  <si>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</si>
  <si>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</si>
  <si>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</si>
  <si>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</si>
  <si>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</si>
  <si>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</si>
  <si>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</si>
  <si>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</si>
  <si>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</si>
  <si>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</si>
  <si>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</si>
  <si>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</si>
  <si>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</si>
  <si>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</si>
  <si>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</si>
  <si>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</si>
  <si>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</si>
  <si>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</si>
  <si>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</si>
  <si>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</si>
  <si>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</si>
  <si>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</si>
  <si>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</si>
  <si>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</si>
  <si>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</si>
  <si>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</si>
  <si>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</si>
  <si>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</si>
  <si>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</si>
  <si>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</si>
  <si>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</si>
  <si>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</si>
  <si>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</si>
  <si>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</si>
  <si>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</si>
  <si>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</si>
  <si>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</si>
  <si>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</si>
  <si>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</si>
  <si>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</si>
  <si>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</si>
  <si>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</si>
  <si>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</si>
  <si>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</si>
  <si>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</si>
  <si>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</si>
  <si>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</si>
  <si>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</si>
  <si>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</si>
  <si>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</si>
  <si>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</si>
  <si>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</si>
  <si>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</si>
  <si>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</si>
  <si>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</si>
  <si>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</si>
  <si>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</si>
  <si>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</si>
  <si>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</si>
  <si>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</si>
  <si>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</si>
  <si>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</si>
  <si>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</si>
  <si>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</si>
  <si>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</si>
  <si>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</si>
  <si>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</si>
  <si>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</si>
  <si>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</si>
  <si>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</si>
  <si>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</si>
  <si>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</si>
  <si>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</si>
  <si>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</si>
  <si>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</si>
  <si>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</si>
  <si>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</si>
  <si>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</si>
  <si>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</si>
  <si>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</si>
  <si>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</si>
  <si>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</si>
  <si>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</si>
  <si>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</si>
  <si>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</si>
  <si>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</si>
  <si>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</si>
  <si>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</si>
  <si>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</si>
  <si>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</si>
  <si>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</si>
  <si>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</si>
  <si>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</si>
  <si>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</si>
  <si>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</si>
  <si>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</si>
  <si>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</si>
  <si>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</si>
  <si>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</si>
  <si>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</si>
  <si>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</si>
  <si>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</si>
  <si>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</si>
  <si>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</si>
  <si>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</si>
  <si>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</si>
  <si>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</si>
  <si>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</si>
  <si>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</si>
  <si>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</si>
  <si>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</si>
  <si>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</si>
  <si>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</si>
  <si>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</si>
  <si>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</si>
  <si>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</si>
  <si>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</si>
  <si>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</si>
  <si>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</si>
  <si>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</si>
  <si>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</si>
  <si>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</si>
  <si>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</si>
  <si>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</si>
  <si>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</si>
  <si>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</si>
  <si>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</si>
  <si>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</si>
  <si>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</si>
  <si>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</si>
  <si>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</si>
  <si>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</si>
  <si>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</si>
  <si>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</si>
  <si>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</si>
  <si>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</si>
  <si>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</si>
  <si>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</si>
  <si>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</si>
  <si>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</si>
  <si>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</si>
  <si>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</si>
  <si>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</si>
  <si>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</si>
  <si>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</si>
  <si>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</si>
  <si>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</si>
  <si>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</si>
  <si>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</si>
  <si>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</si>
  <si>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</si>
  <si>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</si>
  <si>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</si>
  <si>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</si>
  <si>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</si>
  <si>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</si>
  <si>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</si>
  <si>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</si>
  <si>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</si>
  <si>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</si>
  <si>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</si>
  <si>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</si>
  <si>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</si>
  <si>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</si>
  <si>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</si>
  <si>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</si>
  <si>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</si>
  <si>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</si>
  <si>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</si>
  <si>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</si>
  <si>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</si>
  <si>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</si>
  <si>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</si>
  <si>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</si>
  <si>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</si>
  <si>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</si>
  <si>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</si>
  <si>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</si>
  <si>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</si>
  <si>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</si>
  <si>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</si>
  <si>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</si>
  <si>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</si>
  <si>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</si>
  <si>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</si>
  <si>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</si>
  <si>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</si>
  <si>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</si>
  <si>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</si>
  <si>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</si>
  <si>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</si>
  <si>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</si>
  <si>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</si>
  <si>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</si>
  <si>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</si>
  <si>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</si>
  <si>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</si>
  <si>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</si>
  <si>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</si>
  <si>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</si>
  <si>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</si>
  <si>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</si>
  <si>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</si>
  <si>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</si>
  <si>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</si>
  <si>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</si>
  <si>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</si>
  <si>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</si>
  <si>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</si>
  <si>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</si>
  <si>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</si>
  <si>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</si>
  <si>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</si>
  <si>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</si>
  <si>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</si>
  <si>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</si>
  <si>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</si>
  <si>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</si>
  <si>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</si>
  <si>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</si>
  <si>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</si>
  <si>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</si>
  <si>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</si>
  <si>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</si>
  <si>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</si>
  <si>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</si>
  <si>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</si>
  <si>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</si>
  <si>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</si>
  <si>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</si>
  <si>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</si>
  <si>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</si>
  <si>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</si>
  <si>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</si>
  <si>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</si>
  <si>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</si>
  <si>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</si>
  <si>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</si>
  <si>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</si>
  <si>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</si>
  <si>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</si>
  <si>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</si>
  <si>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</si>
  <si>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</si>
  <si>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</si>
  <si>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</si>
  <si>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</si>
  <si>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</si>
  <si>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</si>
  <si>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</si>
  <si>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</si>
  <si>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</si>
  <si>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</si>
  <si>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</si>
  <si>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</si>
  <si>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</si>
  <si>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</si>
  <si>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</si>
  <si>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</si>
  <si>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</si>
  <si>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</si>
  <si>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</si>
  <si>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</si>
  <si>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</si>
  <si>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</si>
  <si>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</si>
  <si>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</si>
  <si>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</si>
  <si>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</si>
  <si>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</si>
  <si>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</si>
  <si>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</si>
  <si>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</si>
  <si>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</si>
  <si>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</si>
  <si>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</si>
  <si>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</si>
  <si>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</si>
  <si>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</si>
  <si>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</si>
  <si>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</si>
  <si>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</si>
  <si>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</si>
  <si>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</si>
  <si>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</si>
  <si>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</si>
  <si>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</si>
  <si>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</si>
  <si>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</si>
  <si>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</si>
  <si>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</si>
  <si>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</si>
  <si>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</si>
  <si>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</si>
  <si>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</si>
  <si>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</si>
  <si>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</si>
  <si>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</si>
  <si>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</si>
  <si>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</si>
  <si>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</si>
  <si>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</si>
  <si>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</si>
  <si>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</si>
  <si>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</si>
  <si>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</si>
  <si>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</si>
  <si>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</si>
  <si>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</si>
  <si>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</si>
  <si>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</si>
  <si>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</si>
  <si>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</si>
  <si>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</si>
  <si>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</si>
  <si>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</si>
  <si>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</si>
  <si>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</si>
  <si>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</si>
  <si>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</si>
  <si>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</si>
  <si>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</si>
  <si>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</si>
  <si>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</si>
  <si>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</si>
  <si>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</si>
  <si>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</si>
  <si>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</si>
  <si>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</si>
  <si>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</si>
  <si>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</si>
  <si>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</si>
  <si>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</si>
  <si>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</si>
  <si>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</si>
  <si>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</si>
  <si>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</si>
  <si>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</si>
  <si>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</si>
  <si>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</si>
  <si>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</si>
  <si>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</si>
  <si>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</si>
  <si>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</si>
  <si>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</si>
  <si>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</si>
  <si>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</si>
  <si>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</si>
  <si>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</si>
  <si>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</si>
  <si>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</si>
  <si>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</si>
  <si>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</si>
  <si>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</si>
  <si>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</si>
  <si>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</si>
  <si>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</si>
  <si>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</si>
  <si>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</si>
  <si>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</si>
  <si>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</si>
  <si>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</si>
  <si>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</si>
  <si>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</si>
  <si>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</si>
  <si>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</si>
  <si>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</si>
  <si>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</si>
  <si>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</si>
  <si>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</si>
  <si>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</si>
  <si>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</si>
  <si>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</si>
  <si>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</si>
  <si>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</si>
  <si>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</si>
  <si>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</si>
  <si>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</si>
  <si>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</si>
  <si>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</si>
  <si>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</si>
  <si>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</si>
  <si>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</si>
  <si>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</si>
  <si>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</si>
  <si>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</si>
  <si>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</si>
  <si>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</si>
  <si>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</si>
  <si>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</si>
  <si>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</si>
  <si>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</si>
  <si>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</si>
  <si>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</si>
  <si>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</si>
  <si>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</si>
  <si>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</si>
  <si>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</si>
  <si>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</si>
  <si>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</si>
  <si>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</si>
  <si>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</si>
  <si>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</si>
  <si>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</si>
  <si>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</si>
  <si>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</si>
  <si>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</si>
  <si>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</si>
  <si>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</si>
  <si>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</si>
  <si>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</si>
  <si>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</si>
  <si>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</si>
  <si>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</si>
  <si>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</si>
  <si>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</si>
  <si>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</si>
  <si>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</si>
  <si>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</si>
  <si>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</si>
  <si>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</si>
  <si>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</si>
  <si>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</si>
  <si>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</si>
  <si>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</si>
  <si>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</si>
  <si>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</si>
  <si>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</si>
  <si>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</si>
  <si>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</si>
  <si>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</si>
  <si>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</si>
  <si>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</si>
  <si>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</si>
  <si>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</si>
  <si>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</si>
  <si>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</si>
  <si>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</si>
  <si>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</si>
  <si>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</si>
  <si>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</si>
  <si>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</si>
  <si>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</si>
  <si>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</si>
  <si>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</si>
  <si>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</si>
  <si>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</si>
  <si>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</si>
  <si>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</si>
  <si>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</si>
  <si>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</si>
  <si>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</si>
  <si>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</si>
  <si>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</si>
  <si>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</si>
  <si>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</si>
  <si>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</si>
  <si>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</si>
  <si>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</si>
  <si>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</si>
  <si>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</si>
  <si>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</si>
  <si>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</si>
  <si>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</si>
  <si>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</si>
  <si>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</si>
  <si>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</si>
  <si>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</si>
  <si>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</si>
  <si>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</si>
  <si>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</si>
  <si>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</si>
  <si>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</si>
  <si>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</si>
  <si>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</si>
  <si>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</si>
  <si>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</si>
  <si>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</si>
  <si>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</si>
  <si>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</si>
  <si>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</si>
  <si>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</si>
  <si>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</si>
  <si>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</si>
  <si>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</si>
  <si>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</si>
  <si>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</si>
  <si>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</si>
  <si>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</si>
  <si>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</si>
  <si>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</si>
  <si>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</si>
  <si>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</si>
  <si>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</si>
  <si>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</si>
  <si>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</si>
  <si>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</si>
  <si>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</si>
  <si>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</si>
  <si>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</si>
  <si>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</si>
  <si>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</si>
  <si>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</si>
  <si>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</si>
  <si>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</si>
  <si>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</si>
  <si>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</si>
  <si>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</si>
  <si>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</si>
  <si>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</si>
  <si>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</si>
  <si>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</si>
  <si>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</si>
  <si>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</si>
  <si>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</si>
  <si>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</si>
  <si>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</si>
  <si>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</si>
  <si>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</si>
  <si>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</si>
  <si>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</si>
  <si>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</si>
  <si>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</si>
  <si>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</si>
  <si>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</si>
  <si>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</si>
  <si>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</si>
  <si>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</si>
  <si>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</si>
  <si>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</si>
  <si>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</si>
  <si>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</si>
  <si>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</si>
  <si>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</si>
  <si>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</si>
  <si>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</si>
  <si>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</si>
  <si>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</si>
  <si>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</si>
  <si>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</si>
  <si>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</si>
  <si>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</si>
  <si>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</si>
  <si>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</si>
  <si>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</si>
  <si>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</si>
  <si>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</si>
  <si>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</si>
  <si>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</si>
  <si>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</si>
  <si>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</si>
  <si>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</si>
  <si>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</si>
  <si>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</si>
  <si>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</si>
  <si>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</si>
  <si>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</si>
  <si>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</si>
  <si>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</si>
  <si>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</si>
  <si>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</si>
  <si>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</si>
  <si>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</si>
  <si>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</si>
  <si>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</si>
  <si>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</si>
  <si>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</si>
  <si>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</si>
  <si>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</si>
  <si>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</si>
  <si>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</si>
  <si>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</si>
  <si>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</si>
  <si>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</si>
  <si>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</si>
  <si>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</si>
  <si>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</si>
  <si>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</si>
  <si>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</si>
  <si>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</si>
  <si>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</si>
  <si>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</si>
  <si>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</si>
  <si>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</si>
  <si>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</si>
  <si>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</si>
  <si>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</si>
  <si>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</si>
  <si>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</si>
  <si>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</si>
  <si>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</si>
  <si>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</si>
  <si>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</si>
  <si>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</si>
  <si>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</si>
  <si>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</si>
  <si>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</si>
  <si>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</si>
  <si>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</si>
  <si>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</si>
  <si>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</si>
  <si>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</si>
  <si>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</si>
  <si>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</si>
  <si>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</si>
  <si>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</si>
  <si>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</si>
  <si>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</si>
  <si>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</si>
  <si>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</si>
  <si>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</si>
  <si>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</si>
  <si>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</si>
  <si>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</si>
  <si>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</si>
  <si>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</si>
  <si>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</si>
  <si>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</si>
  <si>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</si>
  <si>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</si>
  <si>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</si>
  <si>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</si>
  <si>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</si>
  <si>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</si>
  <si>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</si>
  <si>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</si>
  <si>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</si>
  <si>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</si>
  <si>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</si>
  <si>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</si>
  <si>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</si>
  <si>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</si>
  <si>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</si>
  <si>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</si>
  <si>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</si>
  <si>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</si>
  <si>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</si>
  <si>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</si>
  <si>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</si>
  <si>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</si>
  <si>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</si>
  <si>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</si>
  <si>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</si>
  <si>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</si>
  <si>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</si>
  <si>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</si>
  <si>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</si>
  <si>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</si>
  <si>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</si>
  <si>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</si>
  <si>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</si>
  <si>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</si>
  <si>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</si>
  <si>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</si>
  <si>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</si>
  <si>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</si>
  <si>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</si>
  <si>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</si>
  <si>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</si>
  <si>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</si>
  <si>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</si>
  <si>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</si>
  <si>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</si>
  <si>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</si>
  <si>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</si>
  <si>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</si>
  <si>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</si>
  <si>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</si>
  <si>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</si>
  <si>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</si>
  <si>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</si>
  <si>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</si>
  <si>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</si>
  <si>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</si>
  <si>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</si>
  <si>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</si>
  <si>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</si>
  <si>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</si>
  <si>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</si>
  <si>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</si>
  <si>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</si>
  <si>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</si>
  <si>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</si>
  <si>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</si>
  <si>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</si>
  <si>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</si>
  <si>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</si>
  <si>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</si>
  <si>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</si>
  <si>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</si>
  <si>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</si>
  <si>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</si>
  <si>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</si>
  <si>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</si>
  <si>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</si>
  <si>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</si>
  <si>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</si>
  <si>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</si>
  <si>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</si>
  <si>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</si>
  <si>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</si>
  <si>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</si>
  <si>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</si>
  <si>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</si>
  <si>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</si>
  <si>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</si>
  <si>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</si>
  <si>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</si>
  <si>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</si>
  <si>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</si>
  <si>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</si>
  <si>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</si>
  <si>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</si>
  <si>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</si>
  <si>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</si>
  <si>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</si>
  <si>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</si>
  <si>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</si>
  <si>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</si>
  <si>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</si>
  <si>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</si>
  <si>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</si>
  <si>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</si>
  <si>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</si>
  <si>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</si>
  <si>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</si>
  <si>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</si>
  <si>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</si>
  <si>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</si>
  <si>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</si>
  <si>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</si>
  <si>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</si>
  <si>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</si>
  <si>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</si>
  <si>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</si>
  <si>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</si>
  <si>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</si>
  <si>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</si>
  <si>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</si>
  <si>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</si>
  <si>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</si>
  <si>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</si>
  <si>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</si>
  <si>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</si>
  <si>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</si>
  <si>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</si>
  <si>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</si>
  <si>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</si>
  <si>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</si>
  <si>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</si>
  <si>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</si>
  <si>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</si>
  <si>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</si>
  <si>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</si>
  <si>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</si>
  <si>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</si>
  <si>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</si>
  <si>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</si>
  <si>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</si>
  <si>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</si>
  <si>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</si>
  <si>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</si>
  <si>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</si>
  <si>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</si>
  <si>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</si>
  <si>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</si>
  <si>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</si>
  <si>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</si>
  <si>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</si>
  <si>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</si>
  <si>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</si>
  <si>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</si>
  <si>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</si>
  <si>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</si>
  <si>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</si>
  <si>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</si>
  <si>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</si>
  <si>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</si>
  <si>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</si>
  <si>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</si>
  <si>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</si>
  <si>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</si>
  <si>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</si>
  <si>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</si>
  <si>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</si>
  <si>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</si>
  <si>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</si>
  <si>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</si>
  <si>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</si>
  <si>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</si>
  <si>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</si>
  <si>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</si>
  <si>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</si>
  <si>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</si>
  <si>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</si>
  <si>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</si>
  <si>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</si>
  <si>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</si>
  <si>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</si>
  <si>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</si>
  <si>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</si>
  <si>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</si>
  <si>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</si>
  <si>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</si>
  <si>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</si>
  <si>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</si>
  <si>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</si>
  <si>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</si>
  <si>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</si>
  <si>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</si>
  <si>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</si>
  <si>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</si>
  <si>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</si>
  <si>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</si>
  <si>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</si>
  <si>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</si>
  <si>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</si>
  <si>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</si>
  <si>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</si>
  <si>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</si>
  <si>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</si>
  <si>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</si>
  <si>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</si>
  <si>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</si>
  <si>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</si>
  <si>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</si>
  <si>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</si>
  <si>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</si>
  <si>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</si>
  <si>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</si>
  <si>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</si>
  <si>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</si>
  <si>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</si>
  <si>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</si>
  <si>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</si>
  <si>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</si>
  <si>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</si>
  <si>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</si>
  <si>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</si>
  <si>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</si>
  <si>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</si>
  <si>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</si>
  <si>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</si>
  <si>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</si>
  <si>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</si>
  <si>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</si>
  <si>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</si>
  <si>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</si>
  <si>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</si>
  <si>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</si>
  <si>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</si>
  <si>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</si>
  <si>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</si>
  <si>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</si>
  <si>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</si>
  <si>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</si>
  <si>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</si>
  <si>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</si>
  <si>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</si>
  <si>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</si>
  <si>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</si>
  <si>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</si>
  <si>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</si>
  <si>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</si>
  <si>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</si>
  <si>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</si>
  <si>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</si>
  <si>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</si>
  <si>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</si>
  <si>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</si>
  <si>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</si>
  <si>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</si>
  <si>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</si>
  <si>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</si>
  <si>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</si>
  <si>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</si>
  <si>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</si>
  <si>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</si>
  <si>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</si>
  <si>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</si>
  <si>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</si>
  <si>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</si>
  <si>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</si>
  <si>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</si>
  <si>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</si>
  <si>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</si>
  <si>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</si>
  <si>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</si>
  <si>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</si>
  <si>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</si>
  <si>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</si>
  <si>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</si>
  <si>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</si>
  <si>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</si>
  <si>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</si>
  <si>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</si>
  <si>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</si>
  <si>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</si>
  <si>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</si>
  <si>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</si>
  <si>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</si>
  <si>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</si>
  <si>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</si>
  <si>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</si>
  <si>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</si>
  <si>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</si>
  <si>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</si>
  <si>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</si>
  <si>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</si>
  <si>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</si>
  <si>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</si>
  <si>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</si>
  <si>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</si>
  <si>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</si>
  <si>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</si>
  <si>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</si>
  <si>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</si>
  <si>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</si>
  <si>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</si>
  <si>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</si>
  <si>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</si>
  <si>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</si>
  <si>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</si>
  <si>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</si>
  <si>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</si>
  <si>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</si>
  <si>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</si>
  <si>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</si>
  <si>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</si>
  <si>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</si>
  <si>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</si>
  <si>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</si>
  <si>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</si>
  <si>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</si>
  <si>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</si>
  <si>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</si>
  <si>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</si>
  <si>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</si>
  <si>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</si>
  <si>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</si>
  <si>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</si>
  <si>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</si>
  <si>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</si>
  <si>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</si>
  <si>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</si>
  <si>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</si>
  <si>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</si>
  <si>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</si>
  <si>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</si>
  <si>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</si>
  <si>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</si>
  <si>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</si>
  <si>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</si>
  <si>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</si>
  <si>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</si>
  <si>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</si>
  <si>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</si>
  <si>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</si>
  <si>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</si>
  <si>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</si>
  <si>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</si>
  <si>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</si>
  <si>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</si>
  <si>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</si>
  <si>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</si>
  <si>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</si>
  <si>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</si>
  <si>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</si>
  <si>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</si>
  <si>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</si>
  <si>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</si>
  <si>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</si>
  <si>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</si>
  <si>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</si>
  <si>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</si>
  <si>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</si>
  <si>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</si>
  <si>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</si>
  <si>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</si>
  <si>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</si>
  <si>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</si>
  <si>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</si>
  <si>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</si>
  <si>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</si>
  <si>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</si>
  <si>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</si>
  <si>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</si>
  <si>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</si>
  <si>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</si>
  <si>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</si>
  <si>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</si>
  <si>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</si>
  <si>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</si>
  <si>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</si>
  <si>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</si>
  <si>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</si>
  <si>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</si>
  <si>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</si>
  <si>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</si>
  <si>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</si>
  <si>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</si>
  <si>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</si>
  <si>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</si>
  <si>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</si>
  <si>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</si>
  <si>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</si>
  <si>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</si>
  <si>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</si>
  <si>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</si>
  <si>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</si>
  <si>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</si>
  <si>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</si>
  <si>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</si>
  <si>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</si>
  <si>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</si>
  <si>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</si>
  <si>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</si>
  <si>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</si>
  <si>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</si>
  <si>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</si>
  <si>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</si>
  <si>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</si>
  <si>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</si>
  <si>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</si>
  <si>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</si>
  <si>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</si>
  <si>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</si>
  <si>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</si>
  <si>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</si>
  <si>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</si>
  <si>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</si>
  <si>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</si>
  <si>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</si>
  <si>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</si>
  <si>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</si>
  <si>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</si>
  <si>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</si>
  <si>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</si>
  <si>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</si>
  <si>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</si>
  <si>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</si>
  <si>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</si>
  <si>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</si>
  <si>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</si>
  <si>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</si>
  <si>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</si>
  <si>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</si>
  <si>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</si>
  <si>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</si>
  <si>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</si>
  <si>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</si>
  <si>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</si>
  <si>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</si>
  <si>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</si>
  <si>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</si>
  <si>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</si>
  <si>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</si>
  <si>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</si>
  <si>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</si>
  <si>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</si>
  <si>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</si>
  <si>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</si>
  <si>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</si>
  <si>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</si>
  <si>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</si>
  <si>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</si>
  <si>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</si>
  <si>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</si>
  <si>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</si>
  <si>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</si>
  <si>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</si>
  <si>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</si>
  <si>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</si>
  <si>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</si>
  <si>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</si>
  <si>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</si>
  <si>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</si>
  <si>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</si>
  <si>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</si>
  <si>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</si>
  <si>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</si>
  <si>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</si>
  <si>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</si>
  <si>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</si>
  <si>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</si>
  <si>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</si>
  <si>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</si>
  <si>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</si>
  <si>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</si>
  <si>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</si>
  <si>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</si>
  <si>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</si>
  <si>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</si>
  <si>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</si>
  <si>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</si>
  <si>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</si>
  <si>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</si>
  <si>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</si>
  <si>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</si>
  <si>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</si>
  <si>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</si>
  <si>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</si>
  <si>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</si>
  <si>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</si>
  <si>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</si>
  <si>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</si>
  <si>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</si>
  <si>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</si>
  <si>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</si>
  <si>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</si>
  <si>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</si>
  <si>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</si>
  <si>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</si>
  <si>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</si>
  <si>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</si>
  <si>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</si>
  <si>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</si>
  <si>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</si>
  <si>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</si>
  <si>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</si>
  <si>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</si>
  <si>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</si>
  <si>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</si>
  <si>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</si>
  <si>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</si>
  <si>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</si>
  <si>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</si>
  <si>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</si>
  <si>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</si>
  <si>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</si>
  <si>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</si>
  <si>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</si>
  <si>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</si>
  <si>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</si>
  <si>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</si>
  <si>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</si>
  <si>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</si>
  <si>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</si>
  <si>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</si>
  <si>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</si>
  <si>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</si>
  <si>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</si>
  <si>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</si>
  <si>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</si>
  <si>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</si>
  <si>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</si>
  <si>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</si>
  <si>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</si>
  <si>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</si>
  <si>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</si>
  <si>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</si>
  <si>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</si>
  <si>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</si>
  <si>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</si>
  <si>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</si>
  <si>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</si>
  <si>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</si>
  <si>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</si>
  <si>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</si>
  <si>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</si>
  <si>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</si>
  <si>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</si>
  <si>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</si>
  <si>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</si>
  <si>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</si>
  <si>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</si>
  <si>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</si>
  <si>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</si>
  <si>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</si>
  <si>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</si>
  <si>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</si>
  <si>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</si>
  <si>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</si>
  <si>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</si>
  <si>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</si>
  <si>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</si>
  <si>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</si>
  <si>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</si>
  <si>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</si>
  <si>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</si>
  <si>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</si>
  <si>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</si>
  <si>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</si>
  <si>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</si>
  <si>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</si>
  <si>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</si>
  <si>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</si>
  <si>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</si>
  <si>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</si>
  <si>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</si>
  <si>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</si>
  <si>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</si>
  <si>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</si>
  <si>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</si>
  <si>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</si>
  <si>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</si>
  <si>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</si>
  <si>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</si>
  <si>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</si>
  <si>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</si>
  <si>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</si>
  <si>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</si>
  <si>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</si>
  <si>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</si>
  <si>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</si>
  <si>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</si>
  <si>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</si>
  <si>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</si>
  <si>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</si>
  <si>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</si>
  <si>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</si>
  <si>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</si>
  <si>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</si>
  <si>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</si>
  <si>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</si>
  <si>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</si>
  <si>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</si>
  <si>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</si>
  <si>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</si>
  <si>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</si>
  <si>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</si>
  <si>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</si>
  <si>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</si>
  <si>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</si>
  <si>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</si>
  <si>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</si>
  <si>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</si>
  <si>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</si>
  <si>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</si>
  <si>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</si>
  <si>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</si>
  <si>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</si>
  <si>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</si>
  <si>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</si>
  <si>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</si>
  <si>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</si>
  <si>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</si>
  <si>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</si>
  <si>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</si>
  <si>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</si>
  <si>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</si>
  <si>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</si>
  <si>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</si>
  <si>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</si>
  <si>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</si>
  <si>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</si>
  <si>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</si>
  <si>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</si>
  <si>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</si>
  <si>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</si>
  <si>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</si>
  <si>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</si>
  <si>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</si>
  <si>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</si>
  <si>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</si>
  <si>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</si>
  <si>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</si>
  <si>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</si>
  <si>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</si>
  <si>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</si>
  <si>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</si>
  <si>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</si>
  <si>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</si>
  <si>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</si>
  <si>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</si>
  <si>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</si>
  <si>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</si>
  <si>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</si>
  <si>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</si>
  <si>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</si>
  <si>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</si>
  <si>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</si>
  <si>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</si>
  <si>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</si>
  <si>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</si>
  <si>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</si>
  <si>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</si>
  <si>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</si>
  <si>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</si>
  <si>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</si>
  <si>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</si>
  <si>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</si>
  <si>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</si>
  <si>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</si>
  <si>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</si>
  <si>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</si>
  <si>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</si>
  <si>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</si>
  <si>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</si>
  <si>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</si>
  <si>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</si>
  <si>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</si>
  <si>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</si>
  <si>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</si>
  <si>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</si>
  <si>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</si>
  <si>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</si>
  <si>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</si>
  <si>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</si>
  <si>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</si>
  <si>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</si>
  <si>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</si>
  <si>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</si>
  <si>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</si>
  <si>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</si>
  <si>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</si>
  <si>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</si>
  <si>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</si>
  <si>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</si>
  <si>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</si>
  <si>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</si>
  <si>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</si>
  <si>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</si>
  <si>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</si>
  <si>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</si>
  <si>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</si>
  <si>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</si>
  <si>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</si>
  <si>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</si>
  <si>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</si>
  <si>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</si>
  <si>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</si>
  <si>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</si>
  <si>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</si>
  <si>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</si>
  <si>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</si>
  <si>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</si>
  <si>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</si>
  <si>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</si>
  <si>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</si>
  <si>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</si>
  <si>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</si>
  <si>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</si>
  <si>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</si>
  <si>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</si>
  <si>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</si>
  <si>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</si>
  <si>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</si>
  <si>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</si>
  <si>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</si>
  <si>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</si>
  <si>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</si>
  <si>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</si>
  <si>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</si>
  <si>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</si>
  <si>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</si>
  <si>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</si>
  <si>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</si>
  <si>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</si>
  <si>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</si>
  <si>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</si>
  <si>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</si>
  <si>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</si>
  <si>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</si>
  <si>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</si>
  <si>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</si>
  <si>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</si>
  <si>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</si>
  <si>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</si>
  <si>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</si>
  <si>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</si>
  <si>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</si>
  <si>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</si>
  <si>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</si>
  <si>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</si>
  <si>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</si>
  <si>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</si>
  <si>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</si>
  <si>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</si>
  <si>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</si>
  <si>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</si>
  <si>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</si>
  <si>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</si>
  <si>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</si>
  <si>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</si>
  <si>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</si>
  <si>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</si>
  <si>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</si>
  <si>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</si>
  <si>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</si>
  <si>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</si>
  <si>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</si>
  <si>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</si>
  <si>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</si>
  <si>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</si>
  <si>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</si>
  <si>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</si>
  <si>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</si>
  <si>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</si>
  <si>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</si>
  <si>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</si>
  <si>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</si>
  <si>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</si>
  <si>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</si>
  <si>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</si>
  <si>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</si>
  <si>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</si>
  <si>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</si>
  <si>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</si>
  <si>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</si>
  <si>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</si>
  <si>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</si>
  <si>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</si>
  <si>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</si>
  <si>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</si>
  <si>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</si>
  <si>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</si>
  <si>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</si>
  <si>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</si>
  <si>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</si>
  <si>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</si>
  <si>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</si>
  <si>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</si>
  <si>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</si>
  <si>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</si>
  <si>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</si>
  <si>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</si>
  <si>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</si>
  <si>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</si>
  <si>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</si>
  <si>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</si>
  <si>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</si>
  <si>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</si>
  <si>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</si>
  <si>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</si>
  <si>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</si>
  <si>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</si>
  <si>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</si>
  <si>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</si>
  <si>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</si>
  <si>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</si>
  <si>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</si>
  <si>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</si>
  <si>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</si>
  <si>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</si>
  <si>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</si>
  <si>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</si>
  <si>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</si>
  <si>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</si>
  <si>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</si>
  <si>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</si>
  <si>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</si>
  <si>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</si>
  <si>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</si>
  <si>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</si>
  <si>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</si>
  <si>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</si>
  <si>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</si>
  <si>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</si>
  <si>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</si>
  <si>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</si>
  <si>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</si>
  <si>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</si>
  <si>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</si>
  <si>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</si>
  <si>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</si>
  <si>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</si>
  <si>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</si>
  <si>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</si>
  <si>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</si>
  <si>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</si>
  <si>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</si>
  <si>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</si>
  <si>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</si>
  <si>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</si>
  <si>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</si>
  <si>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</si>
  <si>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</si>
  <si>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</si>
  <si>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</si>
  <si>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</si>
  <si>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</si>
  <si>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</si>
  <si>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</si>
  <si>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</si>
  <si>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</si>
  <si>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</si>
  <si>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</si>
  <si>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</si>
  <si>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</si>
  <si>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</si>
  <si>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</si>
  <si>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</si>
  <si>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</si>
  <si>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</si>
  <si>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</si>
  <si>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</si>
  <si>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</si>
  <si>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</si>
  <si>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</si>
  <si>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</si>
  <si>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</si>
  <si>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</si>
  <si>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</si>
  <si>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</si>
  <si>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</si>
  <si>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</si>
  <si>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</si>
  <si>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</si>
  <si>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</si>
  <si>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</si>
  <si>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</si>
  <si>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</si>
  <si>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</si>
  <si>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</si>
  <si>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</si>
  <si>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</si>
  <si>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</si>
  <si>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</si>
  <si>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</si>
  <si>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</si>
  <si>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</si>
  <si>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</si>
  <si>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</si>
  <si>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</si>
  <si>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</si>
  <si>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</si>
  <si>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</si>
  <si>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</si>
  <si>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</si>
  <si>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</si>
  <si>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</si>
  <si>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</si>
  <si>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</si>
  <si>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</si>
  <si>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</si>
  <si>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</si>
  <si>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</si>
  <si>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</si>
  <si>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</si>
  <si>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</si>
  <si>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</si>
  <si>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</si>
  <si>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</si>
  <si>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</si>
  <si>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</si>
  <si>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</si>
  <si>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</si>
  <si>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</si>
  <si>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</si>
  <si>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</si>
  <si>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</si>
  <si>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</si>
  <si>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</si>
  <si>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</si>
  <si>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</si>
  <si>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</si>
  <si>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</si>
  <si>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</si>
  <si>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</si>
  <si>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</si>
  <si>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</si>
  <si>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</si>
  <si>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</si>
  <si>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</si>
  <si>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</si>
  <si>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</si>
  <si>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</si>
  <si>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</si>
  <si>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</si>
  <si>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</si>
  <si>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</si>
  <si>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</si>
  <si>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</si>
  <si>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</si>
  <si>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</si>
  <si>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</si>
  <si>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</si>
  <si>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</si>
  <si>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</si>
  <si>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</si>
  <si>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</si>
  <si>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</si>
  <si>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</si>
  <si>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</si>
  <si>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</si>
  <si>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</si>
  <si>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</si>
  <si>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</si>
  <si>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</si>
  <si>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</si>
  <si>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</si>
  <si>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</si>
  <si>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</si>
  <si>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</si>
  <si>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</si>
  <si>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</si>
  <si>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</si>
  <si>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</si>
  <si>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</si>
  <si>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</si>
  <si>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</si>
  <si>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</si>
  <si>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</si>
  <si>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</si>
  <si>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</si>
  <si>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</si>
  <si>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</si>
  <si>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</si>
  <si>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</si>
  <si>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</si>
  <si>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</si>
  <si>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</si>
  <si>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</si>
  <si>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</si>
  <si>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</si>
  <si>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</si>
  <si>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</si>
  <si>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</si>
  <si>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</si>
  <si>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</si>
  <si>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</si>
  <si>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</si>
  <si>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</si>
  <si>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</si>
  <si>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</si>
  <si>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</si>
  <si>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</si>
  <si>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</si>
  <si>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</si>
  <si>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</si>
  <si>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</si>
  <si>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</si>
  <si>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</si>
  <si>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</si>
  <si>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</si>
  <si>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</si>
  <si>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</si>
  <si>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</si>
  <si>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</si>
  <si>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</si>
  <si>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</si>
  <si>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</si>
  <si>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</si>
  <si>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</si>
  <si>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</si>
  <si>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</si>
  <si>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</si>
  <si>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</si>
  <si>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</si>
  <si>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</si>
  <si>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</si>
  <si>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</si>
  <si>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</si>
  <si>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</si>
  <si>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</si>
  <si>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</si>
  <si>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</si>
  <si>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</si>
  <si>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</si>
  <si>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</si>
  <si>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</si>
  <si>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</si>
  <si>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</si>
  <si>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</si>
  <si>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</si>
  <si>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</si>
  <si>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</si>
  <si>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</si>
  <si>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</si>
  <si>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</si>
  <si>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</si>
  <si>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</si>
  <si>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</si>
  <si>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</si>
  <si>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</si>
  <si>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</si>
  <si>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</si>
  <si>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</si>
  <si>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</si>
  <si>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</si>
  <si>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</si>
  <si>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</si>
  <si>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</si>
  <si>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</si>
  <si>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</si>
  <si>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</si>
  <si>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</si>
  <si>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</si>
  <si>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</si>
  <si>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</si>
  <si>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</si>
  <si>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</si>
  <si>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</si>
  <si>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</si>
  <si>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</si>
  <si>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</si>
  <si>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</si>
  <si>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</si>
  <si>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</si>
  <si>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</si>
  <si>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</si>
  <si>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</si>
  <si>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</si>
  <si>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</si>
  <si>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</si>
  <si>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</si>
  <si>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</si>
  <si>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</si>
  <si>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</si>
  <si>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</si>
  <si>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</si>
  <si>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</si>
  <si>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</si>
  <si>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</si>
  <si>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</si>
  <si>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</si>
  <si>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</si>
  <si>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</si>
  <si>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</si>
  <si>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</si>
  <si>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</si>
  <si>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</si>
  <si>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</si>
  <si>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</si>
  <si>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</si>
  <si>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</si>
  <si>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</si>
  <si>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</si>
  <si>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</si>
  <si>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</si>
  <si>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</si>
  <si>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</si>
  <si>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</si>
  <si>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</si>
  <si>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</si>
  <si>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</si>
  <si>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</si>
  <si>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</si>
  <si>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</si>
  <si>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</si>
  <si>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</si>
  <si>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</si>
  <si>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</si>
  <si>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</si>
  <si>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</si>
  <si>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</si>
  <si>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</si>
  <si>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</si>
  <si>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</si>
  <si>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</si>
  <si>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</si>
  <si>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</si>
  <si>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</si>
  <si>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</si>
  <si>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</si>
  <si>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</si>
  <si>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</si>
  <si>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</si>
  <si>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</si>
  <si>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</si>
  <si>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</si>
  <si>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</si>
  <si>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</si>
  <si>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</si>
  <si>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</si>
  <si>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</si>
  <si>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</si>
  <si>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</si>
  <si>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</si>
  <si>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</si>
  <si>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</si>
  <si>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</si>
  <si>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</si>
  <si>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</si>
  <si>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</si>
  <si>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</si>
  <si>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</si>
  <si>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</si>
  <si>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</si>
  <si>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</si>
  <si>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</si>
  <si>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</si>
  <si>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</si>
  <si>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</si>
  <si>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</si>
  <si>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</si>
  <si>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</si>
  <si>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</si>
  <si>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</si>
  <si>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</si>
  <si>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</si>
  <si>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</si>
  <si>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</si>
  <si>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</si>
  <si>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</si>
  <si>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</si>
  <si>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</si>
  <si>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</si>
  <si>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</si>
  <si>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</si>
  <si>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</si>
  <si>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</si>
  <si>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</si>
  <si>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</si>
  <si>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</si>
  <si>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</si>
  <si>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</si>
  <si>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</si>
  <si>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</si>
  <si>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</si>
  <si>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</si>
  <si>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</si>
  <si>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</si>
  <si>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</si>
  <si>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</si>
  <si>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</si>
  <si>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</si>
  <si>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</si>
  <si>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</si>
  <si>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</si>
  <si>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</si>
  <si>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</si>
  <si>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</si>
  <si>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</si>
  <si>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</si>
  <si>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</si>
  <si>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</si>
  <si>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</si>
  <si>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</si>
  <si>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</si>
  <si>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</si>
  <si>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</si>
  <si>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</si>
  <si>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</si>
  <si>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</si>
  <si>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</si>
  <si>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</si>
  <si>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</si>
  <si>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</si>
  <si>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</si>
  <si>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</si>
  <si>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</si>
  <si>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</si>
  <si>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</si>
  <si>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</si>
  <si>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</si>
  <si>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</si>
  <si>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</si>
  <si>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</si>
  <si>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</si>
  <si>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</si>
  <si>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</si>
  <si>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</si>
  <si>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</si>
  <si>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</si>
  <si>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</si>
  <si>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</si>
  <si>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</si>
  <si>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</si>
  <si>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</si>
  <si>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</si>
  <si>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</si>
  <si>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</si>
  <si>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</si>
  <si>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</si>
  <si>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</si>
  <si>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</si>
  <si>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</si>
  <si>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</si>
  <si>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</si>
  <si>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</si>
  <si>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</si>
  <si>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</si>
  <si>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</si>
  <si>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</si>
  <si>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</si>
  <si>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</si>
  <si>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</si>
  <si>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</si>
  <si>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</si>
  <si>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</si>
  <si>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</si>
  <si>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</si>
  <si>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</si>
  <si>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</si>
  <si>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</si>
  <si>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</si>
  <si>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</si>
  <si>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</si>
  <si>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</si>
  <si>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</si>
  <si>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</si>
  <si>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</si>
  <si>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</si>
  <si>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</si>
  <si>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</si>
  <si>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</si>
  <si>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</si>
  <si>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</si>
  <si>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</si>
  <si>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</si>
  <si>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</si>
  <si>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</si>
  <si>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</si>
  <si>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</si>
  <si>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</si>
  <si>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</si>
  <si>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</si>
  <si>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</si>
  <si>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</si>
  <si>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</si>
  <si>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</si>
  <si>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</si>
  <si>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</si>
  <si>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</si>
  <si>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</si>
  <si>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</si>
  <si>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</si>
  <si>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</si>
  <si>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</si>
  <si>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</si>
  <si>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</si>
  <si>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</si>
  <si>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</si>
  <si>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</si>
  <si>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</si>
  <si>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</si>
  <si>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</si>
  <si>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</si>
  <si>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</si>
  <si>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</si>
  <si>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</si>
  <si>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</si>
  <si>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</si>
  <si>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</si>
  <si>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</si>
  <si>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</si>
  <si>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</si>
  <si>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</si>
  <si>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</si>
  <si>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</si>
  <si>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</si>
  <si>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</si>
  <si>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</si>
  <si>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</si>
  <si>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</si>
  <si>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</si>
  <si>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</si>
  <si>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</si>
  <si>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</si>
  <si>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</si>
  <si>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</si>
  <si>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</si>
  <si>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</si>
  <si>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</si>
  <si>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</si>
  <si>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</si>
  <si>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</si>
  <si>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</si>
  <si>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</si>
  <si>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</si>
  <si>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</si>
  <si>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</si>
  <si>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</si>
  <si>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</si>
  <si>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</si>
  <si>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</si>
  <si>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</si>
  <si>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</si>
  <si>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</si>
  <si>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</si>
  <si>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</si>
  <si>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</si>
  <si>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</si>
  <si>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</si>
  <si>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</si>
  <si>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</si>
  <si>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</si>
  <si>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</si>
  <si>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</si>
  <si>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</si>
  <si>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</si>
  <si>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</si>
  <si>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</si>
  <si>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</si>
  <si>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</si>
  <si>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</si>
  <si>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</si>
  <si>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</si>
  <si>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</si>
  <si>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</si>
  <si>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</si>
  <si>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</si>
  <si>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</si>
  <si>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</si>
  <si>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</si>
  <si>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</si>
  <si>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</si>
  <si>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</si>
  <si>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</si>
  <si>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</si>
  <si>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</si>
  <si>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</si>
  <si>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</si>
  <si>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</si>
  <si>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</si>
  <si>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</si>
  <si>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</si>
  <si>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</si>
  <si>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</si>
  <si>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</si>
  <si>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</si>
  <si>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</si>
  <si>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</si>
  <si>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</si>
  <si>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</si>
  <si>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</si>
  <si>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</si>
  <si>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</si>
  <si>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</si>
  <si>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</si>
  <si>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</si>
  <si>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</si>
  <si>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</si>
  <si>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</si>
  <si>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</si>
  <si>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</si>
  <si>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</si>
  <si>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</si>
  <si>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</si>
  <si>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</si>
  <si>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</si>
  <si>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</si>
  <si>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</si>
  <si>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</si>
  <si>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</si>
  <si>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</si>
  <si>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</si>
  <si>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</si>
  <si>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</si>
  <si>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</si>
  <si>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</si>
  <si>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</si>
  <si>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</si>
  <si>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</si>
  <si>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</si>
  <si>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</si>
  <si>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</si>
  <si>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</si>
  <si>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</si>
  <si>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</si>
  <si>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</si>
  <si>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</si>
  <si>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</si>
  <si>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</si>
  <si>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</si>
  <si>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</si>
  <si>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</si>
  <si>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</si>
  <si>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</si>
  <si>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</si>
  <si>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</si>
  <si>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</si>
  <si>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</si>
  <si>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</si>
  <si>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</si>
  <si>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</si>
  <si>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</si>
  <si>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</si>
  <si>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</si>
  <si>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</si>
  <si>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</si>
  <si>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</si>
  <si>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</si>
  <si>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</si>
  <si>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</si>
  <si>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</si>
  <si>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</si>
  <si>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</si>
  <si>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</si>
  <si>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</si>
  <si>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</si>
  <si>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</si>
  <si>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</si>
  <si>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</si>
  <si>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</si>
  <si>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</si>
  <si>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</si>
  <si>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</si>
  <si>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</si>
  <si>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</si>
  <si>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</si>
  <si>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</si>
  <si>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</si>
  <si>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</si>
  <si>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</si>
  <si>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</si>
  <si>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</si>
  <si>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</si>
  <si>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</si>
  <si>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</si>
  <si>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</si>
  <si>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</si>
  <si>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</si>
  <si>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</si>
  <si>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</si>
  <si>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</si>
  <si>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</si>
  <si>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</si>
  <si>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</si>
  <si>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</si>
  <si>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</si>
  <si>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</si>
  <si>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</si>
  <si>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</si>
  <si>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</si>
  <si>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</si>
  <si>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</si>
  <si>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</si>
  <si>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</si>
  <si>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</si>
  <si>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</si>
  <si>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</si>
  <si>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</si>
  <si>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</si>
  <si>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</si>
  <si>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</si>
  <si>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</si>
  <si>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</si>
  <si>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</si>
  <si>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</si>
  <si>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</si>
  <si>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</si>
  <si>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</si>
  <si>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</si>
  <si>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</si>
  <si>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</si>
  <si>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</si>
  <si>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</si>
  <si>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</si>
  <si>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</si>
  <si>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</si>
  <si>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</si>
  <si>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</si>
  <si>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</si>
  <si>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</si>
  <si>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</si>
  <si>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</si>
  <si>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</si>
  <si>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</si>
  <si>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</si>
  <si>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</si>
  <si>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</si>
  <si>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</si>
  <si>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</si>
  <si>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</si>
  <si>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</si>
  <si>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</si>
  <si>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</si>
  <si>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</si>
  <si>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</si>
  <si>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</si>
  <si>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</si>
  <si>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</si>
  <si>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</si>
  <si>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</si>
  <si>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</si>
  <si>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</si>
  <si>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</si>
  <si>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</si>
  <si>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</si>
  <si>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</si>
  <si>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</si>
  <si>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</si>
  <si>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</si>
  <si>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</si>
  <si>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</si>
  <si>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</si>
  <si>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</si>
  <si>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</si>
  <si>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</si>
  <si>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</si>
  <si>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</si>
  <si>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</si>
  <si>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</si>
  <si>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</si>
  <si>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</si>
  <si>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</si>
  <si>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</si>
  <si>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</si>
  <si>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</si>
  <si>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</si>
  <si>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</si>
  <si>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</si>
  <si>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</si>
  <si>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</si>
  <si>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</si>
  <si>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</si>
  <si>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</si>
  <si>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</si>
  <si>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</si>
  <si>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</si>
  <si>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</si>
  <si>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</si>
  <si>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</si>
  <si>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</si>
  <si>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</si>
  <si>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</si>
  <si>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</si>
  <si>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</si>
  <si>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</si>
  <si>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</si>
  <si>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</si>
  <si>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</si>
  <si>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</si>
  <si>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</si>
  <si>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</si>
  <si>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</si>
  <si>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</si>
  <si>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</si>
  <si>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</si>
  <si>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</si>
  <si>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</si>
  <si>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</si>
  <si>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</si>
  <si>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</si>
  <si>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</si>
  <si>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</si>
  <si>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</si>
  <si>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</si>
  <si>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</si>
  <si>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</si>
  <si>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</si>
  <si>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</si>
  <si>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</si>
  <si>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</si>
  <si>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</si>
  <si>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</si>
  <si>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</si>
  <si>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</si>
  <si>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</si>
  <si>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</si>
  <si>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</si>
  <si>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</si>
  <si>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</si>
  <si>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</si>
  <si>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</si>
  <si>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</si>
  <si>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</si>
  <si>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</si>
  <si>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</si>
  <si>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</si>
  <si>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</si>
  <si>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</si>
  <si>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</si>
  <si>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</si>
  <si>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</si>
  <si>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</si>
  <si>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</si>
  <si>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</si>
  <si>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</si>
  <si>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</si>
  <si>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</si>
  <si>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</si>
  <si>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</si>
  <si>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</si>
  <si>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</si>
  <si>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</si>
  <si>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</si>
  <si>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</si>
  <si>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</si>
  <si>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</si>
  <si>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</si>
  <si>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</si>
  <si>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</si>
  <si>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</si>
  <si>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</si>
  <si>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</si>
  <si>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</si>
  <si>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</si>
  <si>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</si>
  <si>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</si>
  <si>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</si>
  <si>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</si>
  <si>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</si>
  <si>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</si>
  <si>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</si>
  <si>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</si>
  <si>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</si>
  <si>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</si>
  <si>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</si>
  <si>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</si>
  <si>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</si>
  <si>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</si>
  <si>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</si>
  <si>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</si>
  <si>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</si>
  <si>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</si>
  <si>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</si>
  <si>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</si>
  <si>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</si>
  <si>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</si>
  <si>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</si>
  <si>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</si>
  <si>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</si>
  <si>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</si>
  <si>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</si>
  <si>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</si>
  <si>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</si>
  <si>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</si>
  <si>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</si>
  <si>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</si>
  <si>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</si>
  <si>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</si>
  <si>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</si>
  <si>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</si>
  <si>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</si>
  <si>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</si>
  <si>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</si>
  <si>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</si>
  <si>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</si>
  <si>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</si>
  <si>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</si>
  <si>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</si>
  <si>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</si>
  <si>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</si>
  <si>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</si>
  <si>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</si>
  <si>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</si>
  <si>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</si>
  <si>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</si>
  <si>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</si>
  <si>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</si>
  <si>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</si>
  <si>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</si>
  <si>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</si>
  <si>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</si>
  <si>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</si>
  <si>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</si>
  <si>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</si>
  <si>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</si>
  <si>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</si>
  <si>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</si>
  <si>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</si>
  <si>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</si>
  <si>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</si>
  <si>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</si>
  <si>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</si>
  <si>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</si>
  <si>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</si>
  <si>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</si>
  <si>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</si>
  <si>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</si>
  <si>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</si>
  <si>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</si>
  <si>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</si>
  <si>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</si>
  <si>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</si>
  <si>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</si>
  <si>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</si>
  <si>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</si>
  <si>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</si>
  <si>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</si>
  <si>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</si>
  <si>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</si>
  <si>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</si>
  <si>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</si>
  <si>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</si>
  <si>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</si>
  <si>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</si>
  <si>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</si>
  <si>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</si>
  <si>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</si>
  <si>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</si>
  <si>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</si>
  <si>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</si>
  <si>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</si>
  <si>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</si>
  <si>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</si>
  <si>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</si>
  <si>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</si>
  <si>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</si>
  <si>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</si>
  <si>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</si>
  <si>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</si>
  <si>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</si>
  <si>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</si>
  <si>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</si>
  <si>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</si>
  <si>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</si>
  <si>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</si>
  <si>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</si>
  <si>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</si>
  <si>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</si>
  <si>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</si>
  <si>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</si>
  <si>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</si>
  <si>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</si>
  <si>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</si>
  <si>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</si>
  <si>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</si>
  <si>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</si>
  <si>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</si>
  <si>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</si>
  <si>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</si>
  <si>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</si>
  <si>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</si>
  <si>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</si>
  <si>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</si>
  <si>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</si>
  <si>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</si>
  <si>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</si>
  <si>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</si>
  <si>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</si>
  <si>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</si>
  <si>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</si>
  <si>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</si>
  <si>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</si>
  <si>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</si>
  <si>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</si>
  <si>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</si>
  <si>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</si>
  <si>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</si>
  <si>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</si>
  <si>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</si>
  <si>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</si>
  <si>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</si>
  <si>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</si>
  <si>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</si>
  <si>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</si>
  <si>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</si>
  <si>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</si>
  <si>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</si>
  <si>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</si>
  <si>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</si>
  <si>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</si>
  <si>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</si>
  <si>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</si>
  <si>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</si>
  <si>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</si>
  <si>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</si>
  <si>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</si>
  <si>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</si>
  <si>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</si>
  <si>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</si>
  <si>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</si>
  <si>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</si>
  <si>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</si>
  <si>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</si>
  <si>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</si>
  <si>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</si>
  <si>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</si>
  <si>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</si>
  <si>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</si>
  <si>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</si>
  <si>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</si>
  <si>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</si>
  <si>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</si>
  <si>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</si>
  <si>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</si>
  <si>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</si>
  <si>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</si>
  <si>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</si>
  <si>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</si>
  <si>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</si>
  <si>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</si>
  <si>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</si>
  <si>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</si>
  <si>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</si>
  <si>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</si>
  <si>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</si>
  <si>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</si>
  <si>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</si>
  <si>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</si>
  <si>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</si>
  <si>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</si>
  <si>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</si>
  <si>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</si>
  <si>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</si>
  <si>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</si>
  <si>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</si>
  <si>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</si>
  <si>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</si>
  <si>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</si>
  <si>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</si>
  <si>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</si>
  <si>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</si>
  <si>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</si>
  <si>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</si>
  <si>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</si>
  <si>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</si>
  <si>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</si>
  <si>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</si>
  <si>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</si>
  <si>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</si>
  <si>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</si>
  <si>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</si>
  <si>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</si>
  <si>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</si>
  <si>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</si>
  <si>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</si>
  <si>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</si>
  <si>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</si>
  <si>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</si>
  <si>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</si>
  <si>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</si>
  <si>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</si>
  <si>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</si>
  <si>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</si>
  <si>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</si>
  <si>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</si>
  <si>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</si>
  <si>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</si>
  <si>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</si>
  <si>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</si>
  <si>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</si>
  <si>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</si>
  <si>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</si>
  <si>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</si>
  <si>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</si>
  <si>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</si>
  <si>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</si>
  <si>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</si>
  <si>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</si>
  <si>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</si>
  <si>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</si>
  <si>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</si>
  <si>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</si>
  <si>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</si>
  <si>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</si>
  <si>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</si>
  <si>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</si>
  <si>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</si>
  <si>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</si>
  <si>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</si>
  <si>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</si>
  <si>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</si>
  <si>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</si>
  <si>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</si>
  <si>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</si>
  <si>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</si>
  <si>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</si>
  <si>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</si>
  <si>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</si>
  <si>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</si>
  <si>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</si>
  <si>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</si>
  <si>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</si>
  <si>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</si>
  <si>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</si>
  <si>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</si>
  <si>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</si>
  <si>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</si>
  <si>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</si>
  <si>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</si>
  <si>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</si>
  <si>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</si>
  <si>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</si>
  <si>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</si>
  <si>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</si>
  <si>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</si>
  <si>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</si>
  <si>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</si>
  <si>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</si>
  <si>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</si>
  <si>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</si>
  <si>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</si>
  <si>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</si>
  <si>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</si>
  <si>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</si>
  <si>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</si>
  <si>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</si>
  <si>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</si>
  <si>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</si>
  <si>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</si>
  <si>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</si>
  <si>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</si>
  <si>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</si>
  <si>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</si>
  <si>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</si>
  <si>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</si>
  <si>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</si>
  <si>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</si>
  <si>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</si>
  <si>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</si>
  <si>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</si>
  <si>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</si>
  <si>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</si>
  <si>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</si>
  <si>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</si>
  <si>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</si>
  <si>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</si>
  <si>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</si>
  <si>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</si>
  <si>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</si>
  <si>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</si>
  <si>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</si>
  <si>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</si>
  <si>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</si>
  <si>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</si>
  <si>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</si>
  <si>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</si>
  <si>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</si>
  <si>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</si>
  <si>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</si>
  <si>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</si>
  <si>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</si>
  <si>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</si>
  <si>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</si>
  <si>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</si>
  <si>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</si>
  <si>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</si>
  <si>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</si>
  <si>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</si>
  <si>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</si>
  <si>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</si>
  <si>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</si>
  <si>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</si>
  <si>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</si>
  <si>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</si>
  <si>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</si>
  <si>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</si>
  <si>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</si>
  <si>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</si>
  <si>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</si>
  <si>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</si>
  <si>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</si>
  <si>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</si>
  <si>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</si>
  <si>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</si>
  <si>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</si>
  <si>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</si>
  <si>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</si>
  <si>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</si>
  <si>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</si>
  <si>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</si>
  <si>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</si>
  <si>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</si>
  <si>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</si>
  <si>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</si>
  <si>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</si>
  <si>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</si>
  <si>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</si>
  <si>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</si>
  <si>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</si>
  <si>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</si>
  <si>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</si>
  <si>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</si>
  <si>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</si>
  <si>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</si>
  <si>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</si>
  <si>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</si>
  <si>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</si>
  <si>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</si>
  <si>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</si>
  <si>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</si>
  <si>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</si>
  <si>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</si>
  <si>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</si>
  <si>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</si>
  <si>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</si>
  <si>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</si>
  <si>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</si>
  <si>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</si>
  <si>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</si>
  <si>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</si>
  <si>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</si>
  <si>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</si>
  <si>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</si>
  <si>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</si>
  <si>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</si>
  <si>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</si>
  <si>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</si>
  <si>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</si>
  <si>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</si>
  <si>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</si>
  <si>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</si>
  <si>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</si>
  <si>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</si>
  <si>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</si>
  <si>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</si>
  <si>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</si>
  <si>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</si>
  <si>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</si>
  <si>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</si>
  <si>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</si>
  <si>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</si>
  <si>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</si>
  <si>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</si>
  <si>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</si>
  <si>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</si>
  <si>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</si>
  <si>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</si>
  <si>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</si>
  <si>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</si>
  <si>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</si>
  <si>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</si>
  <si>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</si>
  <si>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</si>
  <si>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</si>
  <si>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</si>
  <si>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</si>
  <si>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</si>
  <si>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</si>
  <si>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</si>
  <si>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</si>
  <si>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</si>
  <si>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</si>
  <si>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</si>
  <si>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</si>
  <si>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</si>
  <si>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</si>
  <si>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</si>
  <si>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</si>
  <si>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</si>
  <si>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</si>
  <si>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</si>
  <si>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</si>
  <si>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</si>
  <si>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</si>
  <si>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</si>
  <si>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</si>
  <si>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</si>
  <si>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</si>
  <si>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</si>
  <si>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</si>
  <si>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</si>
  <si>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</si>
  <si>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</si>
  <si>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</si>
  <si>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</si>
  <si>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</si>
  <si>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</si>
  <si>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</si>
  <si>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</si>
  <si>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</si>
  <si>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</si>
  <si>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</si>
  <si>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</si>
  <si>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</si>
  <si>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</si>
  <si>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</si>
  <si>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</si>
  <si>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</si>
  <si>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</si>
  <si>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</si>
  <si>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</si>
  <si>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</si>
  <si>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</si>
  <si>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</si>
  <si>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</si>
  <si>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</si>
  <si>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</si>
  <si>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</si>
  <si>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</si>
  <si>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</si>
  <si>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</si>
  <si>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</si>
  <si>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</si>
  <si>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</si>
  <si>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</si>
  <si>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</si>
  <si>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</si>
  <si>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</si>
  <si>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</si>
  <si>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</si>
  <si>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</si>
  <si>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</si>
  <si>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</si>
  <si>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</si>
  <si>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</si>
  <si>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</si>
  <si>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</si>
  <si>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</si>
  <si>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</si>
  <si>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</si>
  <si>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</si>
  <si>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</si>
  <si>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</si>
  <si>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</si>
  <si>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</si>
  <si>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</si>
  <si>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</si>
  <si>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</si>
  <si>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</si>
  <si>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</si>
  <si>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</si>
  <si>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</si>
  <si>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</si>
  <si>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</si>
  <si>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</si>
  <si>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</si>
  <si>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</si>
  <si>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</si>
  <si>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</si>
  <si>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</si>
  <si>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</si>
  <si>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</si>
  <si>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</si>
  <si>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</si>
  <si>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</si>
  <si>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</si>
  <si>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</si>
  <si>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</si>
  <si>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</si>
  <si>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</si>
  <si>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</si>
  <si>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</si>
  <si>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</si>
  <si>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</si>
  <si>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</si>
  <si>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</si>
  <si>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</si>
  <si>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</si>
  <si>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</si>
  <si>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</si>
  <si>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</si>
  <si>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</si>
  <si>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</si>
  <si>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</si>
  <si>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</si>
  <si>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</si>
  <si>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</si>
  <si>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</si>
  <si>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</si>
  <si>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</si>
  <si>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</si>
  <si>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</si>
  <si>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</si>
  <si>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</si>
  <si>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</si>
  <si>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</si>
  <si>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</si>
  <si>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</si>
  <si>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</si>
  <si>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</si>
  <si>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</si>
  <si>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</si>
  <si>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</si>
  <si>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</si>
  <si>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</si>
  <si>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</si>
  <si>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</si>
  <si>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</si>
  <si>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</si>
  <si>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</si>
  <si>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</si>
  <si>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</si>
  <si>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</si>
  <si>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</si>
  <si>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</si>
  <si>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</si>
  <si>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</si>
  <si>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</si>
  <si>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</si>
  <si>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</si>
  <si>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</si>
  <si>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</si>
  <si>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</si>
  <si>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</si>
  <si>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</si>
  <si>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</si>
  <si>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</si>
  <si>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</si>
  <si>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</si>
  <si>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</si>
  <si>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</si>
  <si>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</si>
  <si>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</si>
  <si>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</si>
  <si>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</si>
  <si>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</si>
  <si>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</si>
  <si>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</si>
  <si>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</si>
  <si>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</si>
  <si>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</si>
  <si>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</si>
  <si>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</si>
  <si>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</si>
  <si>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</si>
  <si>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</si>
  <si>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</si>
  <si>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</si>
  <si>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</si>
  <si>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</si>
  <si>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</si>
  <si>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</si>
  <si>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</si>
  <si>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</si>
  <si>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</si>
  <si>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</si>
  <si>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</si>
  <si>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</si>
  <si>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</si>
  <si>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</si>
  <si>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</si>
  <si>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</si>
  <si>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</si>
  <si>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</si>
  <si>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</si>
  <si>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</si>
  <si>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</si>
  <si>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</si>
  <si>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</si>
  <si>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</si>
  <si>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</si>
  <si>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</si>
  <si>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</si>
  <si>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</si>
  <si>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</si>
  <si>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</si>
  <si>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</si>
  <si>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</si>
  <si>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</si>
  <si>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</si>
  <si>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</si>
  <si>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</si>
  <si>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</si>
  <si>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</si>
  <si>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</si>
  <si>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</si>
  <si>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</si>
  <si>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</si>
  <si>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</si>
  <si>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</si>
  <si>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</si>
  <si>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</si>
  <si>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</si>
  <si>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</si>
  <si>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</si>
  <si>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</si>
  <si>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</si>
  <si>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</si>
  <si>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</si>
  <si>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</si>
  <si>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</si>
  <si>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</si>
  <si>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</si>
  <si>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</si>
  <si>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</si>
  <si>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</si>
  <si>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</si>
  <si>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</si>
  <si>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</si>
  <si>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</si>
  <si>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</si>
  <si>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</si>
  <si>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</si>
  <si>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</si>
  <si>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</si>
  <si>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</si>
  <si>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</si>
  <si>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</si>
  <si>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</si>
  <si>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</si>
  <si>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</si>
  <si>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</si>
  <si>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</si>
  <si>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</si>
  <si>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</si>
  <si>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</si>
  <si>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</si>
  <si>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</si>
  <si>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</si>
  <si>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</si>
  <si>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</si>
  <si>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</si>
  <si>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</si>
  <si>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</si>
  <si>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</si>
  <si>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</si>
  <si>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</si>
  <si>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</si>
  <si>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</si>
  <si>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</si>
  <si>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</si>
  <si>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</si>
  <si>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</si>
  <si>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</si>
  <si>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</si>
  <si>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</si>
  <si>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</si>
  <si>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</si>
  <si>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</si>
  <si>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</si>
  <si>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</si>
  <si>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</si>
  <si>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</si>
  <si>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</si>
  <si>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</si>
  <si>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</si>
  <si>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</si>
  <si>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</si>
  <si>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</si>
  <si>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</si>
  <si>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</si>
  <si>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</si>
  <si>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</si>
  <si>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</si>
  <si>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</si>
  <si>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</si>
  <si>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</si>
  <si>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</si>
  <si>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</si>
  <si>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</si>
  <si>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</si>
  <si>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</si>
  <si>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</si>
  <si>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</si>
  <si>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</si>
  <si>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</si>
  <si>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</si>
  <si>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</si>
  <si>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</si>
  <si>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</si>
  <si>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</si>
  <si>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</si>
  <si>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</si>
  <si>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</si>
  <si>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</si>
  <si>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</si>
  <si>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</si>
  <si>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</si>
  <si>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</si>
  <si>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</si>
  <si>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</si>
  <si>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</si>
  <si>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</si>
  <si>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</si>
  <si>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</si>
  <si>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</si>
  <si>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</si>
  <si>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</si>
  <si>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</si>
  <si>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</si>
  <si>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</si>
  <si>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</si>
  <si>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</si>
  <si>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</si>
  <si>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</si>
  <si>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</si>
  <si>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</si>
  <si>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</si>
  <si>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</si>
  <si>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</si>
  <si>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</si>
  <si>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</si>
  <si>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</si>
  <si>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</si>
  <si>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</si>
  <si>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</si>
  <si>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</si>
  <si>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</si>
  <si>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</si>
  <si>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</si>
  <si>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</si>
  <si>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</si>
  <si>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</si>
  <si>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</si>
  <si>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</si>
  <si>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</si>
  <si>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</si>
  <si>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</si>
  <si>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</si>
  <si>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</si>
  <si>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</si>
  <si>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</si>
  <si>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</si>
  <si>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</si>
  <si>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</si>
  <si>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</si>
  <si>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</si>
  <si>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</si>
  <si>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</si>
  <si>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</si>
  <si>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</si>
  <si>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</si>
  <si>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</si>
  <si>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</si>
  <si>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</si>
  <si>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</si>
  <si>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</si>
  <si>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</si>
  <si>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</si>
  <si>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</si>
  <si>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</si>
  <si>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</si>
  <si>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</si>
  <si>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</si>
  <si>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</si>
  <si>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</si>
  <si>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</si>
  <si>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</si>
  <si>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</si>
  <si>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</si>
  <si>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</si>
  <si>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</si>
  <si>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</si>
  <si>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</si>
  <si>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</si>
  <si>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</si>
  <si>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</si>
  <si>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</si>
  <si>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</si>
  <si>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</si>
  <si>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</si>
  <si>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</si>
  <si>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</si>
  <si>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</si>
  <si>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</si>
  <si>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</si>
  <si>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</si>
  <si>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</si>
  <si>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</si>
  <si>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</si>
  <si>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</si>
  <si>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</si>
  <si>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</si>
  <si>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</si>
  <si>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</si>
  <si>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</si>
  <si>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</si>
  <si>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</si>
  <si>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</si>
  <si>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</si>
  <si>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</si>
  <si>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</si>
  <si>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</si>
  <si>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</si>
  <si>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</si>
  <si>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</si>
  <si>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</si>
  <si>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</si>
  <si>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</si>
  <si>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</si>
  <si>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</si>
  <si>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</si>
  <si>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</si>
  <si>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</si>
  <si>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</si>
  <si>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</si>
  <si>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</si>
  <si>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</si>
  <si>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</si>
  <si>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</si>
  <si>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</si>
  <si>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</si>
  <si>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</si>
  <si>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</si>
  <si>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</si>
  <si>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</si>
  <si>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</si>
  <si>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</si>
  <si>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</si>
  <si>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</si>
  <si>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</si>
  <si>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</si>
  <si>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</si>
  <si>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</si>
  <si>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</si>
  <si>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</si>
  <si>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</si>
  <si>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</si>
  <si>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</si>
  <si>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</si>
  <si>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</si>
  <si>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</si>
  <si>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</si>
  <si>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</si>
  <si>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</si>
  <si>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</si>
  <si>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</si>
  <si>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</si>
  <si>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</si>
  <si>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</si>
  <si>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</si>
  <si>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</si>
  <si>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</si>
  <si>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</si>
  <si>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</si>
  <si>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</si>
  <si>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</si>
  <si>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</si>
  <si>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</si>
  <si>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</si>
  <si>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</si>
  <si>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</si>
  <si>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</si>
  <si>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</si>
  <si>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</si>
  <si>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</si>
  <si>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</si>
  <si>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</si>
  <si>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</si>
  <si>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</si>
  <si>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</si>
  <si>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</si>
  <si>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</si>
  <si>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</si>
  <si>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</si>
  <si>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</si>
  <si>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</si>
  <si>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</si>
  <si>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</si>
  <si>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</si>
  <si>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</si>
  <si>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</si>
  <si>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</si>
  <si>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</si>
  <si>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</si>
  <si>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</si>
  <si>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</si>
  <si>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</si>
  <si>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</si>
  <si>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</si>
  <si>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</si>
  <si>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</si>
  <si>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</si>
  <si>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</si>
  <si>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</si>
  <si>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</si>
  <si>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</si>
  <si>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</si>
  <si>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</si>
  <si>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</si>
  <si>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</si>
  <si>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</si>
  <si>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</si>
  <si>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</si>
  <si>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</si>
  <si>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</si>
  <si>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</si>
  <si>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</si>
  <si>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</si>
  <si>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</si>
  <si>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</si>
  <si>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</si>
  <si>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</si>
  <si>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</si>
  <si>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</si>
  <si>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</si>
  <si>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</si>
  <si>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</si>
  <si>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</si>
  <si>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</si>
  <si>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</si>
  <si>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</si>
  <si>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</si>
  <si>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</si>
  <si>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</si>
  <si>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</si>
  <si>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</si>
  <si>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</si>
  <si>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</si>
  <si>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</si>
  <si>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</si>
  <si>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</si>
  <si>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</si>
  <si>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</si>
  <si>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</si>
  <si>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</si>
  <si>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</si>
  <si>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</si>
  <si>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</si>
  <si>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</si>
  <si>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</si>
  <si>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</si>
  <si>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</si>
  <si>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</si>
  <si>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</si>
  <si>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</si>
  <si>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</si>
  <si>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</si>
  <si>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</si>
  <si>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</si>
  <si>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</si>
  <si>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</si>
  <si>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</si>
  <si>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</si>
  <si>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</si>
  <si>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</si>
  <si>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</si>
  <si>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</si>
  <si>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</si>
  <si>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</si>
  <si>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</si>
  <si>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</si>
  <si>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</si>
  <si>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</si>
  <si>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</si>
  <si>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</si>
  <si>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</si>
  <si>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</si>
  <si>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</si>
  <si>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</si>
  <si>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</si>
  <si>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</si>
  <si>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</si>
  <si>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</si>
  <si>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</si>
  <si>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</si>
  <si>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</si>
  <si>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</si>
  <si>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</si>
  <si>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</si>
  <si>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</si>
  <si>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</si>
  <si>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</si>
  <si>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</si>
  <si>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</si>
  <si>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</si>
  <si>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</si>
  <si>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</si>
  <si>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</si>
  <si>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</si>
  <si>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</si>
  <si>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</si>
  <si>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</si>
  <si>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</si>
  <si>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</si>
  <si>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</si>
  <si>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</si>
  <si>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</si>
  <si>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</si>
  <si>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</si>
  <si>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</si>
  <si>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</si>
  <si>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</si>
  <si>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</si>
  <si>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</si>
  <si>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</si>
  <si>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</si>
  <si>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</si>
  <si>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</si>
  <si>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</si>
  <si>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</si>
  <si>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</si>
  <si>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</si>
  <si>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</si>
  <si>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</si>
  <si>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</si>
  <si>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</si>
  <si>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</si>
  <si>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</si>
  <si>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</si>
  <si>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</si>
  <si>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</si>
  <si>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</si>
  <si>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</si>
  <si>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</si>
  <si>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</si>
  <si>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</si>
  <si>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</si>
  <si>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</si>
  <si>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</si>
  <si>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</si>
  <si>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</si>
  <si>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</si>
  <si>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</si>
  <si>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</si>
  <si>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</si>
  <si>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</si>
  <si>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</si>
  <si>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</si>
  <si>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</si>
  <si>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</si>
  <si>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</si>
  <si>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</si>
  <si>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</si>
  <si>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</si>
  <si>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</si>
  <si>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</si>
  <si>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</si>
  <si>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</si>
  <si>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</si>
  <si>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</si>
  <si>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</si>
  <si>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</si>
  <si>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</si>
  <si>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</si>
  <si>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</si>
  <si>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</si>
  <si>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</si>
  <si>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</si>
  <si>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</si>
  <si>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</si>
  <si>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</si>
  <si>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</si>
  <si>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</si>
  <si>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</si>
  <si>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</si>
  <si>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</si>
  <si>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</si>
  <si>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</si>
  <si>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</si>
  <si>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</si>
  <si>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</si>
  <si>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</si>
  <si>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</si>
  <si>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</si>
  <si>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</si>
  <si>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</si>
  <si>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</si>
  <si>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</si>
  <si>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</si>
  <si>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</si>
  <si>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</si>
  <si>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</si>
  <si>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</si>
  <si>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</si>
  <si>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</si>
  <si>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</si>
  <si>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</si>
  <si>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</si>
  <si>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</si>
  <si>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</si>
  <si>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</si>
  <si>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</si>
  <si>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</si>
  <si>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</si>
  <si>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</si>
  <si>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</si>
  <si>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</si>
  <si>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</si>
  <si>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</si>
  <si>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</si>
  <si>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</si>
  <si>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</si>
  <si>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</si>
  <si>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</si>
  <si>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</si>
  <si>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</si>
  <si>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</si>
  <si>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</si>
  <si>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</si>
  <si>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</si>
  <si>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</si>
  <si>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</si>
  <si>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</si>
  <si>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</si>
  <si>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</si>
  <si>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</si>
  <si>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</si>
  <si>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</si>
  <si>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</si>
  <si>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</si>
  <si>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</si>
  <si>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</si>
  <si>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</si>
  <si>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</si>
  <si>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</si>
  <si>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</si>
  <si>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</si>
  <si>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</si>
  <si>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</si>
  <si>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</si>
  <si>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</si>
  <si>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</si>
  <si>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</si>
  <si>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</si>
  <si>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</si>
  <si>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</si>
  <si>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</si>
  <si>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</si>
  <si>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</si>
  <si>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</si>
  <si>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</si>
  <si>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</si>
  <si>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</si>
  <si>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</si>
  <si>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</si>
  <si>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</si>
  <si>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</si>
  <si>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</si>
  <si>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</si>
  <si>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</si>
  <si>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</si>
  <si>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</si>
  <si>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</si>
  <si>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</si>
  <si>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</si>
  <si>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</si>
  <si>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</si>
  <si>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</si>
  <si>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</si>
  <si>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</si>
  <si>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</si>
  <si>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</si>
  <si>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</si>
  <si>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</si>
  <si>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</si>
  <si>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</si>
  <si>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</si>
  <si>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</si>
  <si>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</si>
  <si>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</si>
  <si>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</si>
  <si>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</si>
  <si>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</si>
  <si>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</si>
  <si>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</si>
  <si>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</si>
  <si>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</si>
  <si>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</si>
  <si>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</si>
  <si>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</si>
  <si>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</si>
  <si>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</si>
  <si>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</si>
  <si>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</si>
  <si>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</si>
  <si>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</si>
  <si>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</si>
  <si>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</si>
  <si>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</si>
  <si>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</si>
  <si>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</si>
  <si>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</si>
  <si>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</si>
  <si>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</si>
  <si>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</si>
  <si>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</si>
  <si>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</si>
  <si>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</si>
  <si>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</si>
  <si>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</si>
  <si>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</si>
  <si>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</si>
  <si>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</si>
  <si>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</si>
  <si>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</si>
  <si>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</si>
  <si>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</si>
  <si>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</si>
  <si>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</si>
  <si>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</si>
  <si>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</si>
  <si>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</si>
  <si>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</si>
  <si>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</si>
  <si>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</si>
  <si>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</si>
  <si>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</si>
  <si>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</si>
  <si>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</si>
  <si>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</si>
  <si>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</si>
  <si>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</si>
  <si>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</si>
  <si>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</si>
  <si>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</si>
  <si>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</si>
  <si>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</si>
  <si>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</si>
  <si>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</si>
  <si>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</si>
  <si>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</si>
  <si>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</si>
  <si>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</si>
  <si>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</si>
  <si>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</si>
  <si>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</si>
  <si>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</si>
  <si>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</si>
  <si>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</si>
  <si>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</si>
  <si>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</si>
  <si>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</si>
  <si>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</si>
  <si>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</si>
  <si>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</si>
  <si>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</si>
  <si>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</si>
  <si>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</si>
  <si>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</si>
  <si>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</si>
  <si>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</si>
  <si>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</si>
  <si>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</si>
  <si>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</si>
  <si>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</si>
  <si>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</si>
  <si>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</si>
  <si>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</si>
  <si>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</si>
  <si>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</si>
  <si>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</si>
  <si>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</si>
  <si>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</si>
  <si>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</si>
  <si>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</si>
  <si>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</si>
  <si>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</si>
  <si>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</si>
  <si>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</si>
  <si>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</si>
  <si>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</si>
  <si>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</si>
  <si>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</si>
  <si>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</si>
  <si>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</si>
  <si>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</si>
  <si>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</si>
  <si>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</si>
  <si>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</si>
  <si>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</si>
  <si>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</si>
  <si>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</si>
  <si>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</si>
  <si>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</si>
  <si>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</si>
  <si>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</si>
  <si>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</si>
  <si>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</si>
  <si>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</si>
  <si>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</si>
  <si>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</si>
  <si>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</si>
  <si>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</si>
  <si>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</si>
  <si>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</si>
  <si>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</si>
  <si>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</si>
  <si>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</si>
  <si>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</si>
  <si>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</si>
  <si>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</si>
  <si>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</si>
  <si>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</si>
  <si>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</si>
  <si>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</si>
  <si>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</si>
  <si>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</si>
  <si>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</si>
  <si>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</si>
  <si>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</si>
  <si>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</si>
  <si>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</si>
  <si>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</si>
  <si>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</si>
  <si>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</si>
  <si>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</si>
  <si>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</si>
  <si>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</si>
  <si>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</si>
  <si>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</si>
  <si>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</si>
  <si>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</si>
  <si>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</si>
  <si>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</si>
  <si>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</si>
  <si>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</si>
  <si>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</si>
  <si>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</si>
  <si>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</si>
  <si>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</si>
  <si>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</si>
  <si>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</si>
  <si>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</si>
  <si>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</si>
  <si>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</si>
  <si>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</si>
  <si>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</si>
  <si>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</si>
  <si>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</si>
  <si>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</si>
  <si>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</si>
  <si>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</si>
  <si>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</si>
  <si>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</si>
  <si>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</si>
  <si>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</si>
  <si>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</si>
  <si>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</si>
  <si>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</si>
  <si>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</si>
  <si>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</si>
  <si>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</si>
  <si>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</si>
  <si>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</si>
  <si>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</si>
  <si>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</si>
  <si>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</si>
  <si>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</si>
  <si>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</si>
  <si>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</si>
  <si>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</si>
  <si>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</si>
  <si>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</si>
  <si>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</si>
  <si>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</si>
  <si>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</si>
  <si>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</si>
  <si>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</si>
  <si>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</si>
  <si>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</si>
  <si>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</si>
  <si>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</si>
  <si>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</si>
  <si>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</si>
  <si>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</si>
  <si>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</si>
  <si>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</si>
  <si>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</si>
  <si>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</si>
  <si>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</si>
  <si>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</si>
  <si>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</si>
  <si>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</si>
  <si>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</si>
  <si>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</si>
  <si>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</si>
  <si>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</si>
  <si>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</si>
  <si>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</si>
  <si>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</si>
  <si>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</si>
  <si>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</si>
  <si>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</si>
  <si>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</si>
  <si>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</si>
  <si>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</si>
  <si>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</si>
  <si>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</si>
  <si>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</si>
  <si>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</si>
  <si>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</si>
  <si>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</si>
  <si>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</si>
  <si>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</si>
  <si>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</si>
  <si>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</si>
  <si>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</si>
  <si>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</si>
  <si>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</si>
  <si>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</si>
  <si>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</si>
  <si>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</si>
  <si>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</si>
  <si>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</si>
  <si>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</si>
  <si>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</si>
  <si>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</si>
  <si>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</si>
  <si>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</si>
  <si>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</si>
  <si>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</si>
  <si>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</si>
  <si>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</si>
  <si>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</si>
  <si>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</si>
  <si>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</si>
  <si>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</si>
  <si>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</si>
  <si>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</si>
  <si>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</si>
  <si>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</si>
  <si>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</si>
  <si>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</si>
  <si>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</si>
  <si>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</si>
  <si>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</si>
  <si>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</si>
  <si>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</si>
  <si>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</si>
  <si>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</si>
  <si>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</si>
  <si>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</si>
  <si>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</si>
  <si>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</si>
  <si>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</si>
  <si>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</si>
  <si>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</si>
  <si>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</si>
  <si>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</si>
  <si>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</si>
  <si>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</si>
  <si>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</si>
  <si>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</si>
  <si>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</si>
  <si>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</si>
  <si>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</si>
  <si>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</si>
  <si>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</si>
  <si>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</si>
  <si>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</si>
  <si>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</si>
  <si>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</si>
  <si>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</si>
  <si>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</si>
  <si>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</si>
  <si>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</si>
  <si>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</si>
  <si>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</si>
  <si>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</si>
  <si>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</si>
  <si>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</si>
  <si>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</si>
  <si>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</si>
  <si>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</si>
  <si>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</si>
  <si>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</si>
  <si>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</si>
  <si>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</si>
  <si>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</si>
  <si>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</si>
  <si>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</si>
  <si>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</si>
  <si>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</si>
  <si>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</si>
  <si>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</si>
  <si>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</si>
  <si>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</si>
  <si>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</si>
  <si>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</si>
  <si>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</si>
  <si>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</si>
  <si>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</si>
  <si>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</si>
  <si>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</si>
  <si>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</si>
  <si>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</si>
  <si>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</si>
  <si>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</si>
  <si>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</si>
  <si>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</si>
  <si>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</si>
  <si>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</si>
  <si>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</si>
  <si>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</si>
  <si>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</si>
  <si>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</si>
  <si>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</si>
  <si>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</si>
  <si>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</si>
  <si>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</si>
  <si>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</si>
  <si>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</si>
  <si>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</si>
  <si>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</si>
  <si>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</si>
  <si>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</si>
  <si>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</si>
  <si>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</si>
  <si>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</si>
  <si>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</si>
  <si>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</si>
  <si>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</si>
  <si>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</si>
  <si>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</si>
  <si>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</si>
  <si>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</si>
  <si>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</si>
  <si>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</si>
  <si>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</si>
  <si>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</si>
  <si>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</si>
  <si>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</si>
  <si>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</si>
  <si>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</si>
  <si>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</si>
  <si>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</si>
  <si>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</si>
  <si>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</si>
  <si>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</si>
  <si>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</si>
  <si>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</si>
  <si>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</si>
  <si>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</si>
  <si>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</si>
  <si>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</si>
  <si>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</si>
  <si>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</si>
  <si>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</si>
  <si>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</si>
  <si>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</si>
  <si>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</si>
  <si>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</si>
  <si>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</si>
  <si>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</si>
  <si>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</si>
  <si>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</si>
  <si>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</si>
  <si>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</si>
  <si>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</si>
  <si>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</si>
  <si>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</si>
  <si>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</si>
  <si>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</si>
  <si>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</si>
  <si>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</si>
  <si>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</si>
  <si>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</si>
  <si>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</si>
  <si>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</si>
  <si>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</si>
  <si>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</si>
  <si>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</si>
  <si>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</si>
  <si>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</si>
  <si>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</si>
  <si>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</si>
  <si>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</si>
  <si>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</si>
  <si>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</si>
  <si>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</si>
  <si>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</si>
  <si>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</si>
  <si>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</si>
  <si>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</si>
  <si>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</si>
  <si>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</si>
  <si>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</si>
  <si>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</si>
  <si>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</si>
  <si>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</si>
  <si>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</si>
  <si>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</si>
  <si>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</si>
  <si>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</si>
  <si>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</si>
  <si>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</si>
  <si>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</si>
  <si>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</si>
  <si>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</si>
  <si>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</si>
  <si>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</si>
  <si>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</si>
  <si>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</si>
  <si>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</si>
  <si>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</si>
  <si>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</si>
  <si>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</si>
  <si>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</si>
  <si>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</si>
  <si>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</si>
  <si>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</si>
  <si>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</si>
  <si>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</si>
  <si>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</si>
  <si>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</si>
  <si>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</si>
  <si>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</si>
  <si>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</si>
  <si>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</si>
  <si>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</si>
  <si>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</si>
  <si>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</si>
  <si>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</si>
  <si>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</si>
  <si>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</si>
  <si>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</si>
  <si>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</si>
  <si>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</si>
  <si>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</si>
  <si>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</si>
  <si>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</si>
  <si>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</si>
  <si>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</si>
  <si>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</si>
  <si>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</si>
  <si>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</si>
  <si>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</si>
  <si>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</si>
  <si>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</si>
  <si>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</si>
  <si>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</si>
  <si>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</si>
  <si>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</si>
  <si>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</si>
  <si>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</si>
  <si>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</si>
  <si>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</si>
  <si>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</si>
  <si>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</si>
  <si>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</si>
  <si>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</si>
  <si>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</si>
  <si>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</si>
  <si>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</si>
  <si>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</si>
  <si>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</si>
  <si>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</si>
  <si>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</si>
  <si>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</si>
  <si>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</si>
  <si>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</si>
  <si>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</si>
  <si>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</si>
  <si>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</si>
  <si>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</si>
  <si>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</si>
  <si>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</si>
  <si>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</si>
  <si>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</si>
  <si>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</si>
  <si>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</si>
  <si>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</si>
  <si>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</si>
  <si>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</si>
  <si>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</si>
  <si>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</si>
  <si>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</si>
  <si>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</si>
  <si>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</si>
  <si>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</si>
  <si>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</si>
  <si>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</si>
  <si>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</si>
  <si>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</si>
  <si>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</si>
  <si>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</si>
  <si>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</si>
  <si>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</si>
  <si>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</si>
  <si>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</si>
  <si>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</si>
  <si>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</si>
  <si>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</si>
  <si>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</si>
  <si>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</si>
  <si>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</si>
  <si>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</si>
  <si>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</si>
  <si>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</si>
  <si>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</si>
  <si>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</si>
  <si>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</si>
  <si>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</si>
  <si>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</si>
  <si>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</si>
  <si>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</si>
  <si>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</si>
  <si>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</si>
  <si>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</si>
  <si>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</si>
  <si>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</si>
  <si>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</si>
  <si>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</si>
  <si>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</si>
  <si>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</si>
  <si>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</si>
  <si>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</si>
  <si>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</si>
  <si>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</si>
  <si>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</si>
  <si>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</si>
  <si>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</si>
  <si>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</si>
  <si>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</si>
  <si>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</si>
  <si>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</si>
  <si>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</si>
  <si>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</si>
  <si>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</si>
  <si>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</si>
  <si>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</si>
  <si>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</si>
  <si>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</si>
  <si>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</si>
  <si>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</si>
  <si>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</si>
  <si>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</si>
  <si>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</si>
  <si>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</si>
  <si>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</si>
  <si>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</si>
  <si>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</si>
  <si>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</si>
  <si>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</si>
  <si>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</si>
  <si>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</si>
  <si>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</si>
  <si>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</si>
  <si>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</si>
  <si>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</si>
  <si>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</si>
  <si>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</si>
  <si>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</si>
  <si>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</si>
  <si>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</si>
  <si>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</si>
  <si>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</si>
  <si>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</si>
  <si>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</si>
  <si>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</si>
  <si>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</si>
  <si>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</si>
  <si>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</si>
  <si>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</si>
  <si>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</si>
  <si>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</si>
  <si>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</si>
  <si>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</si>
  <si>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</si>
  <si>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</si>
  <si>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</si>
  <si>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</si>
  <si>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</si>
  <si>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</si>
  <si>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</si>
  <si>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</si>
  <si>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</si>
  <si>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</si>
  <si>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</si>
  <si>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</si>
  <si>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</si>
  <si>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</si>
  <si>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</si>
  <si>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</si>
  <si>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</si>
  <si>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</si>
  <si>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</si>
  <si>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</si>
  <si>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</si>
  <si>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</si>
  <si>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</si>
  <si>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</si>
  <si>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</si>
  <si>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</si>
  <si>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</si>
  <si>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</si>
  <si>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</si>
  <si>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</si>
  <si>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</si>
  <si>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</si>
  <si>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</si>
  <si>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</si>
  <si>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</si>
  <si>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</si>
  <si>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</si>
  <si>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</si>
  <si>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</si>
  <si>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</si>
  <si>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</si>
  <si>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</si>
  <si>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</si>
  <si>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</si>
  <si>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</si>
  <si>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</si>
  <si>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</si>
  <si>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</si>
  <si>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</si>
  <si>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</si>
  <si>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</si>
  <si>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</si>
  <si>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</si>
  <si>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</si>
  <si>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</si>
  <si>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</si>
  <si>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</si>
  <si>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</si>
  <si>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</si>
  <si>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</si>
  <si>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</si>
  <si>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</si>
  <si>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</si>
  <si>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</si>
  <si>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</si>
  <si>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</si>
  <si>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</si>
  <si>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</si>
  <si>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</si>
  <si>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</si>
  <si>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</si>
  <si>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</si>
  <si>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</si>
  <si>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</si>
  <si>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</si>
  <si>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</si>
  <si>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</si>
  <si>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</si>
  <si>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</si>
  <si>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</si>
  <si>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</si>
  <si>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</si>
  <si>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</si>
  <si>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</si>
  <si>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</si>
  <si>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</si>
  <si>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</si>
  <si>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</si>
  <si>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</si>
  <si>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</si>
  <si>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</si>
  <si>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</si>
  <si>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</si>
  <si>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</si>
  <si>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</si>
  <si>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</si>
  <si>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</si>
  <si>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</si>
  <si>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</si>
  <si>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</si>
  <si>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</si>
  <si>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</si>
  <si>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</si>
  <si>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</si>
  <si>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</si>
  <si>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</si>
  <si>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</si>
  <si>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</si>
  <si>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</si>
  <si>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</si>
  <si>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</si>
  <si>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</si>
  <si>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</si>
  <si>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</si>
  <si>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</si>
  <si>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</si>
  <si>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</si>
  <si>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</si>
  <si>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</si>
  <si>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</si>
  <si>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</si>
  <si>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</si>
  <si>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</si>
  <si>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</si>
  <si>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</si>
  <si>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</si>
  <si>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</si>
  <si>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</si>
  <si>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</si>
  <si>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</si>
  <si>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</si>
  <si>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</si>
  <si>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</si>
  <si>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</si>
  <si>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</si>
  <si>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</si>
  <si>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</si>
  <si>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</si>
  <si>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</si>
  <si>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</si>
  <si>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</si>
  <si>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</si>
  <si>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</si>
  <si>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</si>
  <si>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</si>
  <si>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</si>
  <si>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</si>
  <si>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</si>
  <si>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</si>
  <si>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</si>
  <si>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</si>
  <si>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</si>
  <si>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</si>
  <si>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</si>
  <si>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</si>
  <si>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</si>
  <si>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</si>
  <si>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</si>
  <si>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</si>
  <si>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</si>
  <si>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</si>
  <si>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</si>
  <si>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</si>
  <si>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</si>
  <si>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</si>
  <si>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</si>
  <si>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</si>
  <si>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</si>
  <si>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</si>
  <si>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</si>
  <si>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</si>
  <si>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</si>
  <si>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</si>
  <si>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</si>
  <si>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</si>
  <si>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</si>
  <si>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</si>
  <si>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</si>
  <si>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</si>
  <si>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</si>
  <si>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</si>
  <si>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</si>
  <si>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</si>
  <si>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</si>
  <si>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</si>
  <si>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</si>
  <si>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</si>
  <si>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</si>
  <si>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</si>
  <si>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</si>
  <si>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</si>
  <si>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</si>
  <si>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</si>
  <si>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</si>
  <si>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</si>
  <si>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</si>
  <si>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</si>
  <si>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</si>
  <si>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</si>
  <si>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</si>
  <si>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</si>
  <si>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</si>
  <si>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</si>
  <si>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</si>
  <si>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</si>
  <si>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</si>
  <si>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</si>
  <si>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</si>
  <si>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</si>
  <si>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</si>
  <si>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</si>
  <si>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</si>
  <si>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</si>
  <si>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</si>
  <si>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</si>
  <si>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</si>
  <si>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</si>
  <si>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</si>
  <si>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</si>
  <si>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</si>
  <si>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</si>
  <si>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</si>
  <si>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</si>
  <si>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</si>
  <si>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</si>
  <si>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</si>
  <si>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</si>
  <si>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</si>
  <si>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</si>
  <si>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</si>
  <si>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</si>
  <si>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</si>
  <si>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</si>
  <si>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</si>
  <si>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</si>
  <si>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</si>
  <si>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</si>
  <si>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</si>
  <si>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</si>
  <si>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</si>
  <si>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</si>
  <si>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</si>
  <si>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</si>
  <si>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</si>
  <si>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</si>
  <si>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</si>
  <si>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</si>
  <si>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</si>
  <si>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</si>
  <si>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</si>
  <si>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</si>
  <si>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</si>
  <si>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</si>
  <si>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</si>
  <si>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</si>
  <si>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</si>
  <si>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</si>
  <si>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</si>
  <si>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</si>
  <si>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</si>
  <si>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</si>
  <si>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</si>
  <si>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</si>
  <si>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</si>
  <si>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</si>
  <si>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</si>
  <si>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</si>
  <si>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</si>
  <si>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</si>
  <si>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</si>
  <si>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</si>
  <si>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</si>
  <si>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</si>
  <si>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</si>
  <si>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</si>
  <si>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</si>
  <si>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</si>
  <si>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</si>
  <si>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</si>
  <si>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</si>
  <si>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</si>
  <si>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</si>
  <si>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</si>
  <si>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</si>
  <si>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</si>
  <si>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</si>
  <si>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</si>
  <si>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</si>
  <si>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</si>
  <si>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</si>
  <si>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</si>
  <si>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</si>
  <si>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</si>
  <si>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</si>
  <si>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</si>
  <si>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</si>
  <si>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</si>
  <si>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</si>
  <si>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</si>
  <si>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</si>
  <si>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</si>
  <si>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</si>
  <si>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</si>
  <si>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</si>
  <si>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</si>
  <si>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</si>
  <si>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</si>
  <si>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</si>
  <si>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</si>
  <si>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</si>
  <si>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</si>
  <si>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</si>
  <si>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</si>
  <si>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</si>
  <si>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</si>
  <si>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</si>
  <si>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</si>
  <si>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</si>
  <si>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</si>
  <si>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</si>
  <si>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</si>
  <si>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</si>
  <si>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</si>
  <si>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</si>
  <si>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</si>
  <si>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</si>
  <si>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</si>
  <si>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</si>
  <si>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</si>
  <si>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</si>
  <si>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</si>
  <si>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</si>
  <si>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</si>
  <si>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</si>
  <si>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</si>
  <si>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</si>
  <si>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</si>
  <si>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</si>
  <si>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</si>
  <si>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</si>
  <si>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</si>
  <si>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</si>
  <si>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</si>
  <si>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</si>
  <si>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</si>
  <si>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</si>
  <si>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</si>
  <si>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</si>
  <si>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</si>
  <si>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</si>
  <si>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</si>
  <si>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</si>
  <si>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</si>
  <si>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</si>
  <si>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</si>
  <si>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</si>
  <si>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</si>
  <si>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</si>
  <si>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</si>
  <si>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</si>
  <si>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</si>
  <si>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</si>
  <si>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</si>
  <si>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</si>
  <si>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</si>
  <si>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</si>
  <si>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</si>
  <si>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</si>
  <si>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</si>
  <si>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</si>
  <si>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</si>
  <si>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</si>
  <si>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</si>
  <si>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</si>
  <si>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</si>
  <si>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</si>
  <si>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</si>
  <si>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</si>
  <si>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</si>
  <si>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</si>
  <si>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</si>
  <si>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</si>
  <si>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</si>
  <si>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</si>
  <si>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</si>
  <si>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</si>
  <si>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</si>
  <si>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</si>
  <si>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</si>
  <si>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</si>
  <si>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</si>
  <si>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</si>
  <si>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</si>
  <si>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</si>
  <si>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</si>
  <si>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</si>
  <si>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</si>
  <si>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</si>
  <si>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</si>
  <si>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</si>
  <si>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</si>
  <si>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</si>
  <si>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</si>
  <si>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</si>
  <si>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</si>
  <si>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</si>
  <si>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</si>
  <si>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</si>
  <si>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</si>
  <si>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</si>
  <si>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</si>
  <si>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</si>
  <si>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</si>
  <si>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</si>
  <si>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</si>
  <si>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</si>
  <si>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</si>
  <si>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</si>
  <si>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</si>
  <si>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</si>
  <si>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</si>
  <si>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</si>
  <si>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</si>
  <si>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</si>
  <si>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</si>
  <si>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</si>
  <si>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</si>
  <si>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</si>
  <si>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</si>
  <si>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</si>
  <si>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</si>
  <si>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</si>
  <si>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</si>
  <si>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</si>
  <si>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</si>
  <si>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</si>
  <si>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</si>
  <si>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</si>
  <si>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</si>
  <si>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</si>
  <si>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</si>
  <si>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</si>
  <si>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</si>
  <si>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</si>
  <si>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</si>
  <si>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</si>
  <si>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</si>
  <si>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</si>
  <si>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</si>
  <si>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</si>
  <si>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</si>
  <si>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</si>
  <si>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</si>
  <si>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</si>
  <si>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</si>
  <si>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</si>
  <si>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</si>
  <si>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</si>
  <si>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</si>
  <si>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</si>
  <si>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</si>
  <si>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</si>
  <si>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</si>
  <si>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</si>
  <si>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</si>
  <si>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</si>
  <si>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</si>
  <si>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</si>
  <si>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</si>
  <si>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</si>
  <si>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</si>
  <si>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</si>
  <si>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</si>
  <si>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</si>
  <si>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</si>
  <si>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</si>
  <si>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</si>
  <si>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</si>
  <si>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</si>
  <si>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</si>
  <si>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</si>
  <si>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</si>
  <si>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</si>
  <si>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</si>
  <si>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</si>
  <si>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</si>
  <si>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</si>
  <si>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</si>
  <si>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</si>
  <si>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</si>
  <si>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</si>
  <si>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</si>
  <si>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</si>
  <si>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</si>
  <si>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</si>
  <si>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</si>
  <si>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</si>
  <si>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</si>
  <si>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</si>
  <si>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</si>
  <si>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</si>
  <si>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</si>
  <si>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</si>
  <si>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</si>
  <si>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</si>
  <si>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</si>
  <si>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</si>
  <si>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</si>
  <si>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</si>
  <si>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</si>
  <si>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</si>
  <si>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</si>
  <si>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</si>
  <si>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</si>
  <si>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</si>
  <si>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</si>
  <si>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</si>
  <si>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</si>
  <si>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</si>
  <si>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</si>
  <si>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</si>
  <si>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</si>
  <si>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</si>
  <si>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</si>
  <si>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</si>
  <si>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</si>
  <si>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</si>
  <si>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</si>
  <si>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</si>
  <si>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</si>
  <si>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</si>
  <si>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</si>
  <si>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</si>
  <si>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</si>
  <si>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</si>
  <si>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</si>
  <si>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</si>
  <si>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</si>
  <si>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</si>
  <si>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</si>
  <si>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</si>
  <si>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</si>
  <si>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</si>
  <si>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</si>
  <si>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</si>
  <si>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</si>
  <si>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</si>
  <si>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</si>
  <si>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</si>
  <si>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</si>
  <si>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</si>
  <si>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</si>
  <si>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</si>
  <si>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</si>
  <si>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</si>
  <si>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</si>
  <si>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</si>
  <si>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</si>
  <si>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</si>
  <si>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</si>
  <si>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</si>
  <si>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</si>
  <si>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</si>
  <si>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</si>
  <si>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</si>
  <si>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</si>
  <si>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</si>
  <si>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</si>
  <si>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</si>
  <si>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</si>
  <si>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</si>
  <si>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</si>
  <si>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</si>
  <si>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</si>
  <si>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</si>
  <si>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</si>
  <si>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</si>
  <si>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</si>
  <si>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</si>
  <si>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</si>
  <si>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</si>
  <si>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</si>
  <si>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</si>
  <si>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</si>
  <si>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</si>
  <si>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</si>
  <si>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</si>
  <si>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</si>
  <si>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</si>
  <si>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</si>
  <si>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</si>
  <si>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</si>
  <si>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</si>
  <si>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</si>
  <si>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</si>
  <si>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</si>
  <si>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</si>
  <si>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</si>
  <si>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</si>
  <si>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</si>
  <si>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</si>
  <si>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</si>
  <si>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</si>
  <si>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</si>
  <si>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</si>
  <si>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</si>
  <si>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</si>
  <si>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</si>
  <si>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</si>
  <si>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</si>
  <si>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</si>
  <si>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</si>
  <si>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</si>
  <si>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</si>
  <si>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</si>
  <si>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</si>
  <si>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</si>
  <si>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</si>
  <si>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</si>
  <si>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</si>
  <si>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</si>
  <si>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</si>
  <si>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</si>
  <si>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</si>
  <si>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</si>
  <si>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</si>
  <si>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</si>
  <si>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</si>
  <si>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</si>
  <si>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</si>
  <si>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</si>
  <si>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</si>
  <si>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</si>
  <si>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</si>
  <si>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</si>
  <si>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</si>
  <si>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</si>
  <si>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</si>
  <si>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</si>
  <si>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</si>
  <si>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</si>
  <si>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</si>
  <si>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</si>
  <si>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</si>
  <si>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</si>
  <si>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</si>
  <si>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</si>
  <si>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</si>
  <si>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</si>
  <si>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</si>
  <si>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</si>
  <si>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</si>
  <si>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</si>
  <si>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</si>
  <si>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</si>
  <si>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</si>
  <si>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</si>
  <si>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</si>
  <si>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</si>
  <si>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</si>
  <si>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</si>
  <si>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</si>
  <si>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</si>
  <si>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</si>
  <si>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</si>
  <si>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</si>
  <si>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</si>
  <si>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</si>
  <si>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</si>
  <si>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</si>
  <si>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</si>
  <si>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</si>
  <si>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</si>
  <si>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</si>
  <si>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</si>
  <si>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</si>
  <si>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</si>
  <si>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</si>
  <si>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</si>
  <si>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</si>
  <si>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</si>
  <si>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</si>
  <si>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</si>
  <si>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</si>
  <si>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</si>
  <si>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</si>
  <si>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</si>
  <si>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</si>
  <si>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</si>
  <si>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</si>
  <si>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</si>
  <si>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</si>
  <si>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</si>
  <si>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</si>
  <si>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</si>
  <si>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</si>
  <si>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</si>
  <si>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</si>
  <si>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</si>
  <si>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</si>
  <si>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</si>
  <si>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</si>
  <si>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</si>
  <si>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</si>
  <si>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</si>
  <si>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</si>
  <si>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</si>
  <si>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</si>
  <si>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</si>
  <si>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</si>
  <si>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</si>
  <si>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</si>
  <si>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</si>
  <si>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</si>
  <si>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</si>
  <si>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</si>
  <si>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</si>
  <si>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</si>
  <si>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</si>
  <si>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</si>
  <si>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</si>
  <si>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</si>
  <si>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</si>
  <si>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</si>
  <si>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</si>
  <si>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</si>
  <si>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</si>
  <si>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</si>
  <si>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</si>
  <si>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</si>
  <si>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</si>
  <si>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</si>
  <si>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</si>
  <si>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</si>
  <si>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</si>
  <si>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</si>
  <si>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</si>
  <si>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</si>
  <si>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</si>
  <si>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</si>
  <si>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</si>
  <si>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</si>
  <si>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</si>
  <si>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</si>
  <si>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</si>
  <si>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</si>
  <si>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</si>
  <si>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</si>
  <si>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</si>
  <si>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</si>
  <si>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</si>
  <si>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</si>
  <si>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</si>
  <si>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</si>
  <si>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</si>
  <si>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</si>
  <si>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</si>
  <si>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</si>
  <si>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</si>
  <si>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</si>
  <si>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</si>
  <si>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</si>
  <si>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</si>
  <si>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</si>
  <si>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</si>
  <si>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</si>
  <si>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</si>
  <si>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</si>
  <si>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</si>
  <si>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</si>
  <si>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</si>
  <si>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</si>
  <si>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</si>
  <si>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</si>
  <si>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</si>
  <si>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</si>
  <si>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</si>
  <si>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</si>
  <si>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</si>
  <si>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</si>
  <si>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</si>
  <si>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</si>
  <si>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</si>
  <si>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</si>
  <si>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</si>
  <si>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</si>
  <si>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</si>
  <si>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</si>
  <si>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</si>
  <si>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</si>
  <si>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</si>
  <si>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</si>
  <si>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</si>
  <si>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</si>
  <si>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</si>
  <si>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</si>
  <si>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</si>
  <si>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</si>
  <si>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</si>
  <si>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</si>
  <si>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</si>
  <si>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</si>
  <si>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</si>
  <si>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</si>
  <si>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</si>
  <si>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</si>
  <si>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</si>
  <si>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</si>
  <si>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</si>
  <si>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</si>
  <si>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</si>
  <si>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</si>
  <si>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</si>
  <si>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</si>
  <si>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</si>
  <si>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</si>
  <si>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</si>
  <si>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</si>
  <si>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</si>
  <si>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</si>
  <si>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</si>
  <si>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</si>
  <si>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</si>
  <si>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</si>
  <si>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</si>
  <si>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</si>
  <si>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</si>
  <si>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</si>
  <si>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</si>
  <si>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</si>
  <si>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</si>
  <si>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</si>
  <si>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</si>
  <si>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</si>
  <si>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</si>
  <si>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</si>
  <si>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</si>
  <si>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</si>
  <si>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</si>
  <si>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</si>
  <si>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</si>
  <si>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</si>
  <si>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</si>
  <si>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</si>
  <si>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</si>
  <si>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</si>
  <si>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</si>
  <si>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</si>
  <si>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</si>
  <si>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</si>
  <si>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</si>
  <si>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</si>
  <si>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</si>
  <si>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</si>
  <si>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</si>
  <si>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</si>
  <si>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</si>
  <si>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</si>
  <si>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</si>
  <si>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</si>
  <si>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</si>
  <si>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</si>
  <si>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</si>
  <si>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</si>
  <si>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</si>
  <si>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</si>
  <si>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</si>
  <si>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</si>
  <si>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</si>
  <si>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</si>
  <si>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</si>
  <si>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</si>
  <si>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</si>
  <si>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</si>
  <si>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</si>
  <si>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</si>
  <si>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</si>
  <si>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</si>
  <si>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</si>
  <si>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</si>
  <si>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</si>
  <si>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</si>
  <si>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</si>
  <si>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</si>
  <si>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</si>
  <si>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</si>
  <si>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</si>
  <si>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</si>
  <si>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</si>
  <si>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</si>
  <si>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</si>
  <si>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</si>
  <si>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</si>
  <si>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</si>
  <si>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</si>
  <si>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</si>
  <si>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</si>
  <si>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</si>
  <si>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</si>
  <si>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</si>
  <si>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</si>
  <si>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</si>
  <si>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</si>
  <si>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</si>
  <si>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</si>
  <si>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</si>
  <si>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</si>
  <si>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</si>
  <si>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</si>
  <si>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</si>
  <si>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</si>
  <si>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</si>
  <si>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</si>
  <si>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</si>
  <si>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</si>
  <si>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</si>
  <si>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</si>
  <si>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</si>
  <si>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</si>
  <si>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</si>
  <si>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</si>
  <si>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</si>
  <si>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</si>
  <si>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</si>
  <si>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</si>
  <si>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</si>
  <si>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</si>
  <si>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</si>
  <si>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</si>
  <si>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</si>
  <si>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</si>
  <si>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</si>
  <si>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</si>
  <si>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</si>
  <si>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</si>
  <si>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</si>
  <si>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</si>
  <si>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</si>
  <si>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</si>
  <si>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</si>
  <si>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</si>
  <si>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</si>
  <si>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</si>
  <si>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</si>
  <si>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</si>
  <si>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</si>
  <si>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</si>
  <si>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</si>
  <si>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</si>
  <si>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</si>
  <si>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</si>
  <si>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</si>
  <si>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</si>
  <si>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</si>
  <si>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</si>
  <si>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</si>
  <si>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</si>
  <si>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</si>
  <si>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</si>
  <si>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</si>
  <si>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</si>
  <si>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</si>
  <si>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</si>
  <si>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</si>
  <si>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</si>
  <si>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</si>
  <si>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</si>
  <si>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</si>
  <si>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</si>
  <si>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</si>
  <si>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</si>
  <si>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</si>
  <si>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</si>
  <si>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</si>
  <si>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</si>
  <si>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</si>
  <si>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</si>
  <si>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</si>
  <si>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</si>
  <si>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</si>
  <si>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</si>
  <si>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</si>
  <si>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</si>
  <si>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</si>
  <si>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</si>
  <si>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</si>
  <si>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</si>
  <si>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</si>
  <si>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</si>
  <si>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</si>
  <si>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</si>
  <si>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</si>
  <si>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</si>
  <si>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</si>
  <si>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</si>
  <si>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</si>
  <si>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</si>
  <si>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</si>
  <si>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</si>
  <si>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</si>
  <si>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</si>
  <si>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</si>
  <si>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</si>
  <si>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</si>
  <si>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</si>
  <si>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</si>
  <si>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</si>
  <si>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</si>
  <si>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</si>
  <si>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</si>
  <si>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</si>
  <si>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</si>
  <si>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</si>
  <si>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</si>
  <si>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</si>
  <si>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</si>
  <si>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</si>
  <si>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</si>
  <si>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</si>
  <si>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</si>
  <si>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</si>
  <si>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</si>
  <si>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</si>
  <si>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</si>
  <si>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</si>
  <si>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</si>
  <si>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</si>
  <si>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</si>
  <si>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</si>
  <si>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</si>
  <si>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</si>
  <si>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</si>
  <si>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</si>
  <si>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</si>
  <si>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</si>
  <si>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</si>
  <si>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</si>
  <si>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</si>
  <si>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</si>
  <si>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</si>
  <si>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</si>
  <si>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</si>
  <si>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</si>
  <si>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</si>
  <si>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</si>
  <si>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</si>
  <si>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</si>
  <si>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</si>
  <si>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</si>
  <si>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</si>
  <si>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</si>
  <si>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</si>
  <si>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</si>
  <si>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</si>
  <si>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</si>
  <si>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</si>
  <si>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</si>
  <si>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</si>
  <si>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</si>
  <si>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</si>
  <si>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</si>
  <si>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</si>
  <si>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</si>
  <si>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</si>
  <si>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</si>
  <si>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</si>
  <si>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</si>
  <si>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</si>
  <si>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</si>
  <si>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</si>
  <si>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</si>
  <si>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</si>
  <si>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</si>
  <si>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</si>
  <si>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</si>
  <si>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</si>
  <si>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</si>
  <si>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</si>
  <si>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</si>
  <si>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</si>
  <si>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</si>
  <si>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</si>
  <si>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</si>
  <si>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</si>
  <si>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</si>
  <si>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</si>
  <si>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</si>
  <si>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</si>
  <si>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</si>
  <si>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</si>
  <si>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</si>
  <si>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</si>
  <si>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</si>
  <si>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</si>
  <si>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</si>
  <si>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</si>
  <si>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</si>
  <si>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</si>
  <si>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</si>
  <si>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</si>
  <si>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</si>
  <si>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</si>
  <si>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</si>
  <si>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</si>
  <si>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</si>
  <si>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</si>
  <si>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</si>
  <si>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</si>
  <si>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</si>
  <si>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</si>
  <si>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</si>
  <si>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</si>
  <si>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</si>
  <si>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</si>
  <si>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</si>
  <si>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</si>
  <si>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</si>
  <si>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</si>
  <si>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</si>
  <si>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</si>
  <si>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</si>
  <si>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</si>
  <si>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</si>
  <si>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</si>
  <si>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</si>
  <si>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</si>
  <si>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</si>
  <si>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</si>
  <si>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</si>
  <si>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</si>
  <si>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</si>
  <si>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</si>
  <si>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</si>
  <si>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</si>
  <si>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</si>
  <si>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</si>
  <si>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</si>
  <si>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</si>
  <si>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</si>
  <si>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</si>
  <si>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</si>
  <si>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</si>
  <si>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</si>
  <si>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</si>
  <si>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</si>
  <si>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</si>
  <si>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</si>
  <si>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</si>
  <si>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</si>
  <si>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</si>
  <si>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</si>
  <si>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</si>
  <si>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</si>
  <si>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</si>
  <si>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</si>
  <si>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</si>
  <si>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</si>
  <si>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</si>
  <si>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</si>
  <si>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</si>
  <si>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</si>
  <si>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</si>
  <si>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</si>
  <si>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</si>
  <si>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</si>
  <si>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</si>
  <si>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</si>
  <si>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</si>
  <si>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</si>
  <si>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</si>
  <si>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</si>
  <si>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</si>
  <si>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</si>
  <si>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</si>
  <si>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</si>
  <si>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</si>
  <si>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</si>
  <si>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</si>
  <si>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</si>
  <si>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</si>
  <si>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</si>
  <si>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</si>
  <si>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</si>
  <si>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</si>
  <si>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</si>
  <si>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</si>
  <si>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</si>
  <si>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</si>
  <si>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</si>
  <si>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</si>
  <si>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</si>
  <si>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</si>
  <si>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</si>
  <si>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</si>
  <si>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</si>
  <si>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</si>
  <si>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</si>
  <si>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</si>
  <si>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</si>
  <si>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</si>
  <si>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</si>
  <si>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</si>
  <si>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</si>
  <si>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</si>
  <si>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</si>
  <si>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</si>
  <si>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</si>
  <si>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</si>
  <si>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</si>
  <si>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</si>
  <si>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</si>
  <si>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</si>
  <si>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</si>
  <si>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</si>
  <si>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</si>
  <si>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</si>
  <si>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</si>
  <si>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</si>
  <si>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</si>
  <si>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</si>
  <si>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</si>
  <si>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</si>
  <si>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</si>
  <si>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</si>
  <si>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</si>
  <si>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</si>
  <si>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</si>
  <si>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</si>
  <si>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</si>
  <si>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</si>
  <si>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</si>
  <si>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</si>
  <si>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</si>
  <si>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</si>
  <si>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</si>
  <si>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</si>
  <si>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</si>
  <si>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</si>
  <si>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</si>
  <si>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</si>
  <si>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</si>
  <si>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</si>
  <si>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</si>
  <si>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</si>
  <si>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</si>
  <si>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</si>
  <si>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</si>
  <si>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</si>
  <si>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</si>
  <si>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</si>
  <si>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</si>
  <si>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</si>
  <si>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</si>
  <si>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</si>
  <si>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</si>
  <si>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</si>
  <si>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</si>
  <si>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</si>
  <si>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</si>
  <si>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</si>
  <si>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</si>
  <si>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</si>
  <si>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</si>
  <si>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</si>
  <si>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</si>
  <si>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</si>
  <si>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</si>
  <si>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</si>
  <si>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</si>
  <si>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</si>
  <si>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</si>
  <si>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</si>
  <si>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</si>
  <si>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</si>
  <si>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</si>
  <si>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</si>
  <si>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</si>
  <si>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</si>
  <si>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</si>
  <si>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</si>
  <si>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</si>
  <si>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</si>
  <si>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</si>
  <si>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</si>
  <si>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</si>
  <si>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</si>
  <si>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</si>
  <si>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</si>
  <si>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</si>
  <si>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</si>
  <si>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</si>
  <si>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</si>
  <si>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</si>
  <si>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</si>
  <si>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</si>
  <si>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</si>
  <si>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</si>
  <si>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</si>
  <si>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</si>
  <si>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</si>
  <si>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</si>
  <si>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</si>
  <si>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</si>
  <si>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</si>
  <si>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</si>
  <si>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</si>
  <si>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</si>
  <si>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</si>
  <si>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</si>
  <si>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</si>
  <si>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</si>
  <si>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</si>
  <si>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</si>
  <si>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</si>
  <si>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</si>
  <si>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</si>
  <si>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</si>
  <si>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</si>
  <si>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</si>
  <si>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</si>
  <si>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</si>
  <si>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</si>
  <si>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</si>
  <si>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</si>
  <si>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</si>
  <si>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</si>
  <si>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</si>
  <si>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</si>
  <si>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</si>
  <si>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</si>
  <si>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</si>
  <si>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</si>
  <si>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</si>
  <si>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</si>
  <si>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</si>
  <si>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</si>
  <si>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</si>
  <si>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</si>
  <si>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</si>
  <si>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</si>
  <si>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</si>
  <si>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</si>
  <si>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</si>
  <si>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</si>
  <si>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</si>
  <si>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</si>
  <si>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</si>
  <si>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</si>
  <si>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</si>
  <si>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</si>
  <si>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</si>
  <si>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</si>
  <si>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</si>
  <si>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</si>
  <si>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</si>
  <si>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</si>
  <si>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</si>
  <si>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</si>
  <si>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</si>
  <si>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</si>
  <si>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</si>
  <si>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</si>
  <si>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</si>
  <si>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</si>
  <si>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</si>
  <si>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</si>
  <si>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</si>
  <si>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</si>
  <si>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</si>
  <si>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</si>
  <si>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</si>
  <si>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</si>
  <si>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</si>
  <si>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</si>
  <si>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</si>
  <si>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</si>
  <si>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</si>
  <si>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</si>
  <si>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</si>
  <si>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</si>
  <si>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</si>
  <si>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</si>
  <si>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</si>
  <si>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</si>
  <si>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</si>
  <si>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</si>
  <si>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</si>
  <si>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</si>
  <si>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</si>
  <si>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</si>
  <si>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</si>
  <si>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</si>
  <si>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</si>
  <si>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</si>
  <si>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</si>
  <si>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</si>
  <si>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</si>
  <si>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</si>
  <si>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</si>
  <si>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</si>
  <si>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</si>
  <si>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</si>
  <si>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</si>
  <si>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</si>
  <si>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</si>
  <si>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</si>
  <si>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</si>
  <si>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</si>
  <si>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</si>
  <si>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</si>
  <si>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</si>
  <si>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</si>
  <si>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</si>
  <si>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</si>
  <si>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</si>
  <si>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</si>
  <si>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</si>
  <si>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</si>
  <si>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</si>
  <si>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</si>
  <si>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</si>
  <si>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</si>
  <si>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</si>
  <si>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</si>
  <si>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</si>
  <si>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</si>
  <si>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</si>
  <si>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</si>
  <si>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</si>
  <si>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</si>
  <si>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</si>
  <si>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</si>
  <si>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</si>
  <si>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</si>
  <si>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</si>
  <si>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</si>
  <si>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</si>
  <si>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</si>
  <si>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</si>
  <si>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</si>
  <si>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</si>
  <si>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</si>
  <si>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</si>
  <si>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</si>
  <si>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</si>
  <si>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</si>
  <si>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</si>
  <si>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</si>
  <si>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</si>
  <si>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</si>
  <si>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</si>
  <si>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</si>
  <si>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</si>
  <si>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</si>
  <si>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</si>
  <si>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</si>
  <si>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</si>
  <si>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</si>
  <si>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</si>
  <si>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</si>
  <si>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</si>
  <si>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</si>
  <si>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</si>
  <si>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</si>
  <si>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</si>
  <si>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</si>
  <si>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</si>
  <si>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</si>
  <si>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</si>
  <si>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</si>
  <si>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</si>
  <si>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</si>
  <si>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</si>
  <si>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</si>
  <si>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</si>
  <si>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</si>
  <si>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</si>
  <si>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</si>
  <si>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</si>
  <si>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</si>
  <si>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</si>
  <si>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</si>
  <si>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</si>
  <si>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</si>
  <si>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</si>
  <si>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</si>
  <si>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</si>
  <si>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</si>
  <si>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</si>
  <si>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</si>
  <si>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</si>
  <si>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</si>
  <si>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</si>
  <si>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</si>
  <si>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</si>
  <si>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</si>
  <si>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</si>
  <si>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</si>
  <si>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</si>
  <si>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</si>
  <si>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</si>
  <si>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</si>
  <si>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</si>
  <si>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</si>
  <si>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</si>
  <si>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</si>
  <si>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</si>
  <si>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</si>
  <si>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</si>
  <si>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</si>
  <si>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</si>
  <si>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</si>
  <si>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</si>
  <si>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</si>
  <si>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</si>
  <si>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</si>
  <si>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</si>
  <si>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</si>
  <si>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</si>
  <si>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</si>
  <si>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</si>
  <si>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</si>
  <si>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</si>
  <si>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</si>
  <si>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</si>
  <si>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</si>
  <si>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</si>
  <si>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</si>
  <si>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</si>
  <si>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</si>
  <si>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</si>
  <si>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</si>
  <si>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</si>
  <si>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</si>
  <si>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</si>
  <si>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</si>
  <si>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</si>
  <si>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</si>
  <si>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</si>
  <si>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</si>
  <si>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</si>
  <si>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</si>
  <si>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</si>
  <si>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</si>
  <si>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</si>
  <si>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</si>
  <si>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</si>
  <si>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</si>
  <si>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</si>
  <si>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</si>
  <si>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</si>
  <si>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</si>
  <si>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</si>
  <si>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</si>
  <si>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</si>
  <si>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</si>
  <si>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</si>
  <si>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</si>
  <si>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</si>
  <si>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</si>
  <si>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</si>
  <si>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</si>
  <si>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</si>
  <si>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</si>
  <si>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</si>
  <si>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</si>
  <si>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</si>
  <si>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</si>
  <si>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</si>
  <si>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</si>
  <si>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</si>
  <si>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</si>
  <si>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</si>
  <si>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</si>
  <si>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</si>
  <si>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</si>
  <si>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</si>
  <si>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</si>
  <si>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</si>
  <si>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</si>
  <si>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</si>
  <si>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</si>
  <si>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</si>
  <si>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</si>
  <si>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</si>
  <si>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</si>
  <si>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</si>
  <si>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</si>
  <si>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</si>
  <si>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</si>
  <si>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</si>
  <si>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</si>
  <si>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</si>
  <si>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</si>
  <si>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</si>
  <si>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</si>
  <si>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</si>
  <si>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</si>
  <si>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</si>
  <si>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</si>
  <si>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</si>
  <si>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</si>
  <si>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</si>
  <si>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</si>
  <si>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</si>
  <si>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</si>
  <si>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</si>
  <si>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</si>
  <si>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</si>
  <si>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</si>
  <si>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</si>
  <si>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</si>
  <si>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</si>
  <si>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</si>
  <si>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</si>
  <si>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</si>
  <si>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</si>
  <si>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</si>
  <si>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</si>
  <si>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</si>
  <si>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</si>
  <si>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</si>
  <si>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</si>
  <si>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</si>
  <si>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</si>
  <si>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</si>
  <si>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</si>
  <si>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</si>
  <si>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</si>
  <si>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</si>
  <si>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</si>
  <si>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</si>
  <si>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</si>
  <si>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</si>
  <si>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</si>
  <si>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</si>
  <si>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</si>
  <si>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</si>
  <si>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</si>
  <si>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</si>
  <si>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</si>
  <si>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</si>
  <si>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</si>
  <si>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</si>
  <si>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</si>
  <si>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</si>
  <si>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</si>
  <si>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</si>
  <si>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</si>
  <si>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</si>
  <si>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</si>
  <si>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</si>
  <si>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</si>
  <si>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</si>
  <si>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</si>
  <si>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</si>
  <si>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</si>
  <si>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</si>
  <si>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</si>
  <si>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</si>
  <si>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</si>
  <si>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</si>
  <si>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</si>
  <si>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</si>
  <si>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</si>
  <si>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</si>
  <si>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</si>
  <si>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</si>
  <si>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</si>
  <si>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</si>
  <si>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</si>
  <si>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</si>
  <si>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</si>
  <si>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</si>
  <si>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</si>
  <si>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</si>
  <si>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</si>
  <si>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</si>
  <si>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</si>
  <si>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</si>
  <si>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</si>
  <si>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</si>
  <si>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</si>
  <si>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</si>
  <si>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</si>
  <si>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</si>
  <si>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</si>
  <si>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</si>
  <si>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</si>
  <si>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</si>
  <si>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</si>
  <si>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</si>
  <si>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</si>
  <si>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</si>
  <si>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</si>
  <si>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</si>
  <si>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</si>
  <si>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</si>
  <si>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</si>
  <si>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</si>
  <si>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</si>
  <si>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</si>
  <si>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</si>
  <si>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</si>
  <si>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</si>
  <si>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</si>
  <si>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</si>
  <si>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</si>
  <si>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</si>
  <si>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</si>
  <si>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</si>
  <si>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</si>
  <si>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</si>
  <si>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</si>
  <si>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</si>
  <si>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</si>
  <si>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</si>
  <si>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</si>
  <si>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</si>
  <si>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</si>
  <si>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</si>
  <si>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</si>
  <si>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</si>
  <si>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</si>
  <si>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</si>
  <si>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</si>
  <si>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</si>
  <si>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</si>
  <si>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</si>
  <si>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</si>
  <si>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</si>
  <si>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</si>
  <si>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</si>
  <si>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</si>
  <si>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</si>
  <si>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</si>
  <si>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</si>
  <si>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</si>
  <si>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</si>
  <si>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</si>
  <si>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</si>
  <si>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</si>
  <si>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</si>
  <si>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</si>
  <si>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</si>
  <si>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</si>
  <si>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</si>
  <si>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</si>
  <si>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</si>
  <si>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</si>
  <si>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</si>
  <si>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</si>
  <si>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</si>
  <si>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</si>
  <si>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</si>
  <si>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</si>
  <si>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</si>
  <si>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</si>
  <si>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</si>
  <si>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</si>
  <si>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</si>
  <si>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</si>
  <si>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</si>
  <si>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</si>
  <si>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</si>
  <si>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</si>
  <si>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</si>
  <si>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</si>
  <si>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</si>
  <si>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</si>
  <si>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</si>
  <si>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</si>
  <si>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</si>
  <si>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</si>
  <si>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</si>
  <si>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</si>
  <si>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</si>
  <si>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</si>
  <si>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</si>
  <si>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</si>
  <si>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</si>
  <si>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</si>
  <si>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</si>
  <si>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</si>
  <si>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</si>
  <si>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</si>
  <si>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</si>
  <si>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</si>
  <si>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</si>
  <si>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</si>
  <si>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</si>
  <si>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</si>
  <si>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</si>
  <si>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</si>
  <si>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</si>
  <si>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</si>
  <si>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</si>
  <si>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</si>
  <si>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</si>
  <si>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</si>
  <si>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</si>
  <si>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</si>
  <si>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</si>
  <si>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</si>
  <si>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</si>
  <si>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</si>
  <si>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</si>
  <si>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</si>
  <si>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</si>
  <si>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</si>
  <si>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</si>
  <si>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</si>
  <si>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</si>
  <si>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</si>
  <si>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</si>
  <si>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</si>
  <si>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</si>
  <si>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</si>
  <si>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</si>
  <si>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</si>
  <si>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</si>
  <si>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</si>
  <si>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</si>
  <si>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</si>
  <si>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</si>
  <si>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</si>
  <si>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</si>
  <si>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</si>
  <si>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</si>
  <si>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</si>
  <si>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</si>
  <si>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</si>
  <si>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</si>
  <si>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</si>
  <si>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</si>
  <si>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</si>
  <si>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</si>
  <si>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</si>
  <si>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</si>
  <si>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</si>
  <si>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</si>
  <si>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</si>
  <si>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</si>
  <si>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</si>
  <si>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</si>
  <si>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</si>
  <si>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</si>
  <si>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</si>
  <si>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</si>
  <si>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</si>
  <si>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</si>
  <si>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</si>
  <si>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</si>
  <si>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</si>
  <si>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</si>
  <si>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</si>
  <si>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</si>
  <si>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</si>
  <si>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</si>
  <si>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</si>
  <si>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</si>
  <si>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</si>
  <si>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</si>
  <si>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</si>
  <si>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</si>
  <si>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</si>
  <si>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</si>
  <si>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</si>
  <si>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</si>
  <si>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</si>
  <si>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</si>
  <si>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</si>
  <si>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</si>
  <si>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</si>
  <si>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</si>
  <si>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</si>
  <si>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</si>
  <si>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</si>
  <si>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</si>
  <si>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</si>
  <si>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</si>
  <si>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</si>
  <si>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</si>
  <si>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</si>
  <si>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</si>
  <si>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</si>
  <si>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</si>
  <si>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</si>
  <si>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</si>
  <si>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</si>
  <si>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</si>
  <si>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</si>
  <si>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</si>
  <si>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</si>
  <si>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</si>
  <si>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</si>
  <si>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</si>
  <si>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</si>
  <si>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</si>
  <si>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</si>
  <si>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</si>
  <si>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</si>
  <si>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</si>
  <si>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</si>
  <si>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</si>
  <si>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</si>
  <si>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</si>
  <si>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</si>
  <si>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</si>
  <si>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</si>
  <si>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</si>
  <si>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</si>
  <si>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</si>
  <si>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</si>
  <si>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</si>
  <si>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</si>
  <si>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</si>
  <si>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</si>
  <si>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</si>
  <si>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</si>
  <si>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</si>
  <si>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</si>
  <si>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</si>
  <si>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</si>
  <si>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</si>
  <si>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</si>
  <si>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</si>
  <si>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</si>
  <si>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</si>
  <si>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</si>
  <si>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</si>
  <si>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</si>
  <si>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</si>
  <si>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</si>
  <si>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</si>
  <si>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</si>
  <si>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</si>
  <si>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</si>
  <si>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</si>
  <si>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</si>
  <si>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</si>
  <si>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</si>
  <si>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</si>
  <si>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</si>
  <si>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</si>
  <si>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</si>
  <si>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</si>
  <si>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</si>
  <si>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</si>
  <si>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</si>
  <si>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</si>
  <si>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</si>
  <si>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</si>
  <si>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</si>
  <si>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</si>
  <si>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</si>
  <si>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</si>
  <si>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</si>
  <si>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</si>
  <si>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</si>
  <si>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</si>
  <si>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</si>
  <si>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</si>
  <si>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</si>
  <si>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</si>
  <si>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</si>
  <si>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</si>
  <si>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</si>
  <si>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</si>
  <si>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</si>
  <si>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</si>
  <si>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</si>
  <si>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</si>
  <si>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</si>
  <si>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</si>
  <si>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</si>
  <si>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</si>
  <si>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</si>
  <si>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</si>
  <si>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</si>
  <si>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</si>
  <si>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</si>
  <si>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</si>
  <si>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</si>
  <si>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</si>
  <si>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</si>
  <si>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</si>
  <si>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</si>
  <si>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</si>
  <si>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</si>
  <si>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</si>
  <si>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</si>
  <si>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</si>
  <si>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</si>
  <si>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</si>
  <si>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</si>
  <si>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</si>
  <si>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</si>
  <si>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</si>
  <si>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</si>
  <si>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</si>
  <si>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</si>
  <si>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</si>
  <si>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</si>
  <si>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</si>
  <si>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</si>
  <si>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</si>
  <si>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</si>
  <si>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</si>
  <si>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</si>
  <si>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</si>
  <si>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</si>
  <si>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</si>
  <si>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</si>
  <si>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</si>
  <si>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</si>
  <si>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</si>
  <si>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</si>
  <si>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</si>
  <si>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</si>
  <si>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</si>
  <si>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</si>
  <si>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</si>
  <si>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</si>
  <si>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</si>
  <si>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</si>
  <si>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</si>
  <si>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</si>
  <si>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</si>
  <si>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</si>
  <si>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</si>
  <si>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</si>
  <si>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</si>
  <si>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</si>
  <si>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</si>
  <si>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</si>
  <si>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</si>
  <si>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</si>
  <si>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</si>
  <si>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</si>
  <si>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</si>
  <si>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</si>
  <si>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</si>
  <si>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</si>
  <si>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</si>
  <si>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</si>
  <si>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</si>
  <si>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</si>
  <si>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</si>
  <si>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</si>
  <si>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</si>
  <si>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</si>
  <si>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</si>
  <si>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</si>
  <si>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</si>
  <si>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</si>
  <si>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</si>
  <si>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</si>
  <si>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</si>
  <si>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</si>
  <si>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</si>
  <si>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</si>
  <si>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</si>
  <si>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</si>
  <si>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</si>
  <si>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</si>
  <si>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</si>
  <si>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</si>
  <si>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</si>
  <si>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</si>
  <si>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</si>
  <si>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</si>
  <si>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</si>
  <si>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</si>
  <si>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</si>
  <si>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</si>
  <si>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</si>
  <si>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</si>
  <si>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</si>
  <si>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</si>
  <si>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</si>
  <si>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</si>
  <si>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</si>
  <si>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</si>
  <si>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</si>
  <si>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</si>
  <si>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</si>
  <si>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</si>
  <si>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</si>
  <si>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</si>
  <si>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</si>
  <si>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</si>
  <si>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</si>
  <si>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</si>
  <si>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</si>
  <si>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</si>
  <si>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</si>
  <si>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</si>
  <si>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</si>
  <si>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</si>
  <si>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</si>
  <si>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</si>
  <si>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</si>
  <si>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</si>
  <si>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</si>
  <si>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</si>
  <si>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</si>
  <si>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</si>
  <si>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</si>
  <si>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</si>
  <si>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</si>
  <si>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</si>
  <si>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</si>
  <si>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</si>
  <si>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</si>
  <si>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</si>
  <si>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</si>
  <si>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</si>
  <si>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</si>
  <si>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</si>
  <si>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</si>
  <si>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</si>
  <si>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</si>
  <si>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</si>
  <si>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</si>
  <si>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</si>
  <si>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</si>
  <si>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</si>
  <si>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</si>
  <si>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</si>
  <si>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</si>
  <si>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</si>
  <si>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</si>
  <si>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</si>
  <si>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</si>
  <si>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</si>
  <si>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</si>
  <si>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</si>
  <si>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</si>
  <si>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</si>
  <si>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</si>
  <si>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</si>
  <si>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</si>
  <si>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</si>
  <si>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</si>
  <si>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</si>
  <si>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</si>
  <si>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</si>
  <si>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</si>
  <si>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</si>
  <si>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</si>
  <si>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</si>
  <si>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</si>
  <si>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</si>
  <si>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</si>
  <si>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</si>
  <si>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</si>
  <si>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</si>
  <si>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</si>
  <si>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</si>
  <si>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</si>
  <si>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</si>
  <si>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</si>
  <si>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</si>
  <si>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</si>
  <si>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</si>
  <si>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</si>
  <si>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</si>
  <si>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</si>
  <si>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</si>
  <si>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</si>
  <si>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</si>
  <si>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</si>
  <si>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</si>
  <si>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</si>
  <si>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</si>
  <si>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</si>
  <si>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</si>
  <si>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</si>
  <si>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</si>
  <si>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</si>
  <si>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</si>
  <si>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</si>
  <si>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</si>
  <si>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</si>
  <si>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</si>
  <si>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</si>
  <si>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</si>
  <si>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</si>
  <si>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</si>
  <si>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</si>
  <si>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</si>
  <si>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</si>
  <si>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</si>
  <si>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</si>
  <si>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</si>
  <si>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</si>
  <si>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</si>
  <si>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</si>
  <si>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</si>
  <si>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</si>
  <si>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</si>
  <si>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</si>
  <si>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</si>
  <si>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</si>
  <si>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</si>
  <si>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</si>
  <si>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</si>
  <si>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</si>
  <si>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</si>
  <si>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</si>
  <si>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</si>
  <si>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</si>
  <si>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</si>
  <si>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</si>
  <si>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</si>
  <si>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</si>
  <si>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</si>
  <si>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</si>
  <si>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</si>
  <si>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</si>
  <si>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</si>
  <si>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</si>
  <si>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</si>
  <si>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</si>
  <si>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</si>
  <si>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</si>
  <si>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</si>
  <si>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</si>
  <si>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</si>
  <si>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</si>
  <si>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</si>
  <si>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</si>
  <si>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</si>
  <si>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</si>
  <si>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</si>
  <si>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</si>
  <si>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</si>
  <si>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</si>
  <si>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</si>
  <si>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</si>
  <si>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</si>
  <si>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</si>
  <si>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</si>
  <si>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</si>
  <si>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</si>
  <si>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</si>
  <si>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</si>
  <si>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</si>
  <si>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</si>
  <si>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</si>
  <si>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</si>
  <si>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</si>
  <si>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</si>
  <si>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</si>
  <si>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</si>
  <si>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</si>
  <si>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</si>
  <si>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</si>
  <si>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</si>
  <si>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</si>
  <si>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</si>
  <si>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</si>
  <si>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</si>
  <si>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</si>
  <si>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</si>
  <si>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</si>
  <si>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</si>
  <si>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</si>
  <si>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</si>
  <si>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</si>
  <si>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</si>
  <si>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</si>
  <si>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</si>
  <si>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</si>
  <si>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</si>
  <si>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</si>
  <si>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</si>
  <si>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</si>
  <si>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</si>
  <si>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</si>
  <si>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</si>
  <si>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</si>
  <si>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</si>
  <si>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</si>
  <si>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</si>
  <si>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</si>
  <si>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</si>
  <si>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</si>
  <si>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</si>
  <si>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</si>
  <si>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</si>
  <si>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</si>
  <si>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</si>
  <si>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</si>
  <si>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</si>
  <si>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</si>
  <si>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</si>
  <si>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</si>
  <si>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</si>
  <si>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</si>
  <si>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</si>
  <si>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</si>
  <si>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</si>
  <si>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</si>
  <si>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</si>
  <si>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</si>
  <si>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</si>
  <si>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</si>
  <si>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</si>
  <si>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</si>
  <si>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</si>
  <si>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</si>
  <si>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</si>
  <si>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</si>
  <si>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</si>
  <si>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</si>
  <si>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</si>
  <si>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</si>
  <si>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</si>
  <si>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</si>
  <si>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</si>
  <si>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</si>
  <si>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</si>
  <si>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</si>
  <si>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</si>
  <si>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</si>
  <si>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</si>
  <si>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</si>
  <si>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</si>
  <si>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</si>
  <si>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</si>
  <si>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</si>
  <si>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</si>
  <si>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</si>
  <si>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</si>
  <si>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</si>
  <si>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</si>
  <si>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</si>
  <si>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</si>
  <si>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</si>
  <si>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</si>
  <si>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</si>
  <si>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</si>
  <si>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</si>
  <si>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</si>
  <si>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</si>
  <si>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</si>
  <si>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</si>
  <si>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</si>
  <si>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</si>
  <si>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</si>
  <si>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</si>
  <si>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</si>
  <si>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</si>
  <si>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</si>
  <si>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</si>
  <si>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</si>
  <si>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</si>
  <si>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</si>
  <si>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</si>
  <si>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</si>
  <si>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</si>
  <si>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</si>
  <si>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</si>
  <si>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</si>
  <si>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</si>
  <si>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</si>
  <si>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</si>
  <si>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</si>
  <si>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</si>
  <si>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</si>
  <si>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</si>
  <si>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</si>
  <si>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</si>
  <si>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</si>
  <si>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</si>
  <si>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</si>
  <si>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</si>
  <si>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</si>
  <si>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</si>
  <si>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</si>
  <si>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</si>
  <si>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</si>
  <si>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</si>
  <si>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</si>
  <si>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</si>
  <si>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</si>
  <si>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</si>
  <si>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</si>
  <si>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</si>
  <si>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</si>
  <si>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</si>
  <si>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</si>
  <si>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</si>
  <si>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</si>
  <si>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</si>
  <si>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</si>
  <si>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</si>
  <si>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</si>
  <si>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</si>
  <si>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</si>
  <si>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</si>
  <si>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</si>
  <si>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</si>
  <si>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</si>
  <si>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</si>
  <si>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</si>
  <si>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</si>
  <si>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</si>
  <si>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</si>
  <si>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</si>
  <si>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</si>
  <si>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</si>
  <si>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</si>
  <si>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</si>
  <si>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</si>
  <si>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</si>
  <si>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</si>
  <si>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</si>
  <si>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</si>
  <si>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</si>
  <si>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</si>
  <si>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</si>
  <si>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</si>
  <si>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</si>
  <si>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</si>
  <si>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</si>
  <si>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</si>
  <si>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</si>
  <si>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</si>
  <si>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</si>
  <si>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</si>
  <si>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</si>
  <si>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</si>
  <si>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</si>
  <si>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</si>
  <si>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</si>
  <si>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</si>
  <si>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</si>
  <si>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</si>
  <si>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</si>
  <si>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</si>
  <si>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</si>
  <si>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</si>
  <si>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</si>
  <si>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</si>
  <si>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</si>
  <si>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</si>
  <si>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</si>
  <si>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</si>
  <si>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</si>
  <si>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</si>
  <si>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</si>
  <si>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</si>
  <si>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</si>
  <si>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</si>
  <si>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</si>
  <si>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</si>
  <si>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</si>
  <si>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</si>
  <si>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</si>
  <si>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</si>
  <si>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</si>
  <si>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</si>
  <si>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</si>
  <si>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</si>
  <si>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</si>
  <si>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</si>
  <si>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</si>
  <si>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</si>
  <si>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</si>
  <si>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</si>
  <si>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</si>
  <si>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</si>
  <si>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</si>
  <si>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</si>
  <si>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</si>
  <si>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</si>
  <si>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</si>
  <si>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</si>
  <si>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</si>
  <si>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</si>
  <si>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</si>
  <si>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</si>
  <si>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</si>
  <si>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</si>
  <si>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</si>
  <si>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</si>
  <si>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</si>
  <si>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</si>
  <si>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</si>
  <si>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</si>
  <si>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</si>
  <si>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</si>
  <si>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</si>
  <si>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</si>
  <si>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</si>
  <si>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</si>
  <si>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</si>
  <si>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</si>
  <si>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</si>
  <si>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</si>
  <si>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</si>
  <si>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</si>
  <si>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</si>
  <si>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</si>
  <si>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</si>
  <si>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</si>
  <si>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</si>
  <si>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</si>
  <si>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</si>
  <si>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</si>
  <si>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</si>
  <si>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</si>
  <si>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</si>
  <si>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</si>
  <si>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</si>
  <si>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</si>
  <si>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</si>
  <si>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</si>
  <si>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</si>
  <si>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</si>
  <si>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</si>
  <si>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</si>
  <si>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</si>
  <si>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</si>
  <si>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</si>
  <si>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</si>
  <si>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</si>
  <si>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</si>
  <si>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</si>
  <si>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</si>
  <si>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</si>
  <si>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</si>
  <si>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</si>
  <si>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</si>
  <si>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</si>
  <si>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</si>
  <si>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</si>
  <si>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</si>
  <si>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</si>
  <si>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</si>
  <si>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</si>
  <si>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</si>
  <si>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</si>
  <si>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</si>
  <si>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</si>
  <si>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</si>
  <si>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</si>
  <si>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</si>
  <si>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</si>
  <si>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</si>
  <si>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</si>
  <si>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</si>
  <si>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</si>
  <si>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</si>
  <si>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</si>
  <si>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</si>
  <si>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</si>
  <si>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</si>
  <si>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</si>
  <si>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</si>
  <si>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</si>
  <si>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</si>
  <si>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</si>
  <si>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</si>
  <si>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</si>
  <si>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</si>
  <si>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</si>
  <si>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</si>
  <si>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</si>
  <si>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</si>
  <si>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</si>
  <si>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</si>
  <si>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</si>
  <si>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</si>
  <si>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</si>
  <si>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</si>
  <si>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</si>
  <si>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</si>
  <si>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</si>
  <si>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</si>
  <si>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</si>
  <si>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</si>
  <si>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</si>
  <si>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</si>
  <si>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</si>
  <si>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</si>
  <si>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</si>
  <si>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</si>
  <si>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</si>
  <si>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</si>
  <si>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</si>
  <si>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</si>
  <si>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</si>
  <si>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</si>
  <si>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</si>
  <si>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</si>
  <si>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</si>
  <si>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</si>
  <si>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</si>
  <si>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</si>
  <si>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</si>
  <si>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</si>
  <si>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</si>
  <si>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</si>
  <si>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</si>
  <si>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</si>
  <si>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</si>
  <si>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</si>
  <si>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</si>
  <si>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</si>
  <si>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</si>
  <si>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</si>
  <si>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</si>
  <si>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</si>
  <si>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</si>
  <si>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</si>
  <si>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</si>
  <si>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</si>
  <si>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</si>
  <si>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</si>
  <si>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</si>
  <si>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</si>
  <si>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</si>
  <si>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</si>
  <si>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</si>
  <si>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</si>
  <si>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</si>
  <si>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</si>
  <si>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</si>
  <si>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</si>
  <si>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</si>
  <si>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</si>
  <si>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</si>
  <si>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</si>
  <si>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</si>
  <si>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</si>
  <si>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</si>
  <si>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</si>
  <si>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</si>
  <si>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</si>
  <si>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</si>
  <si>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</si>
  <si>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</si>
  <si>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</si>
  <si>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</si>
  <si>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</si>
  <si>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</si>
  <si>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</si>
  <si>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</si>
  <si>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</si>
  <si>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</si>
  <si>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</si>
  <si>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</si>
  <si>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</si>
  <si>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</si>
  <si>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</si>
  <si>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</si>
  <si>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</si>
  <si>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</si>
  <si>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</si>
  <si>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</si>
  <si>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</si>
  <si>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</si>
  <si>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</si>
  <si>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</si>
  <si>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</si>
  <si>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</si>
  <si>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</si>
  <si>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</si>
  <si>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</si>
  <si>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</si>
  <si>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</si>
  <si>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</si>
  <si>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</si>
  <si>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</si>
  <si>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</si>
  <si>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</si>
  <si>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</si>
  <si>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</si>
  <si>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</si>
  <si>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</si>
  <si>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</si>
  <si>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</si>
  <si>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</si>
  <si>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</si>
  <si>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</si>
  <si>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</si>
  <si>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</si>
  <si>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</si>
  <si>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</si>
  <si>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</si>
  <si>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</si>
  <si>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</si>
  <si>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</si>
  <si>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</si>
  <si>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</si>
  <si>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</si>
  <si>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</si>
  <si>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</si>
  <si>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</si>
  <si>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</si>
  <si>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</si>
  <si>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</si>
  <si>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</si>
  <si>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</si>
  <si>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</si>
  <si>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</si>
  <si>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</si>
  <si>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</si>
  <si>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</si>
  <si>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</si>
  <si>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</si>
  <si>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</si>
  <si>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</si>
  <si>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</si>
  <si>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</si>
  <si>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</si>
  <si>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</si>
  <si>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</si>
  <si>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</si>
  <si>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</si>
  <si>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</si>
  <si>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</si>
  <si>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</si>
  <si>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</si>
  <si>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</si>
  <si>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</si>
  <si>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</si>
  <si>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</si>
  <si>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</si>
  <si>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</si>
  <si>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</si>
  <si>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</si>
  <si>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</si>
  <si>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</si>
  <si>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</si>
  <si>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</si>
  <si>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</si>
  <si>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</si>
  <si>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</si>
  <si>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</si>
  <si>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</si>
  <si>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</si>
  <si>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</si>
  <si>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</si>
  <si>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</si>
  <si>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</si>
  <si>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</si>
  <si>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</si>
  <si>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</si>
  <si>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</si>
  <si>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</si>
  <si>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</si>
  <si>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</si>
  <si>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</si>
  <si>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</si>
  <si>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</si>
  <si>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</si>
  <si>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</si>
  <si>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</si>
  <si>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</si>
  <si>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</si>
  <si>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</si>
  <si>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</si>
  <si>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</si>
  <si>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</si>
  <si>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</si>
  <si>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</si>
  <si>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</si>
  <si>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</si>
  <si>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</si>
  <si>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</si>
  <si>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</si>
  <si>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</si>
  <si>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</si>
  <si>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</si>
  <si>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</si>
  <si>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</si>
  <si>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</si>
  <si>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</si>
  <si>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</si>
  <si>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</si>
  <si>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</si>
  <si>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</si>
  <si>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</si>
  <si>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</si>
  <si>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</si>
  <si>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</si>
  <si>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</si>
  <si>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</si>
  <si>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</si>
  <si>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</si>
  <si>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</si>
  <si>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</si>
  <si>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</si>
  <si>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</si>
  <si>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</si>
  <si>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</si>
  <si>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</si>
  <si>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</si>
  <si>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</si>
  <si>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</si>
  <si>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</si>
  <si>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</si>
  <si>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</si>
  <si>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</si>
  <si>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</si>
  <si>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</si>
  <si>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</si>
  <si>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</si>
  <si>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</si>
  <si>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</si>
  <si>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</si>
  <si>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</si>
  <si>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</si>
  <si>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</si>
  <si>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</si>
  <si>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</si>
  <si>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</si>
  <si>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</si>
  <si>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</si>
  <si>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</si>
  <si>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</si>
  <si>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</si>
  <si>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</si>
  <si>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</si>
  <si>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</si>
  <si>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</si>
  <si>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</si>
  <si>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</si>
  <si>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</si>
  <si>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</si>
  <si>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</si>
  <si>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</si>
  <si>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</si>
  <si>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</si>
  <si>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</si>
  <si>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</si>
  <si>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</si>
  <si>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</si>
  <si>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</si>
  <si>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</si>
  <si>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</si>
  <si>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</si>
  <si>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</si>
  <si>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</si>
  <si>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</si>
  <si>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</si>
  <si>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</si>
  <si>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</si>
  <si>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</si>
  <si>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</si>
  <si>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</si>
  <si>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</si>
  <si>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</si>
  <si>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</si>
  <si>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</si>
  <si>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</si>
  <si>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</si>
  <si>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</si>
  <si>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</si>
  <si>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</si>
  <si>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</si>
  <si>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</si>
  <si>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</si>
  <si>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</si>
  <si>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</si>
  <si>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</si>
  <si>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</si>
  <si>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</si>
  <si>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</si>
  <si>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</si>
  <si>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</si>
  <si>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</si>
  <si>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</si>
  <si>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</si>
  <si>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</si>
  <si>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</si>
  <si>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</si>
  <si>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</si>
  <si>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</si>
  <si>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</si>
  <si>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</si>
  <si>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</si>
  <si>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</si>
  <si>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</si>
  <si>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</si>
  <si>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</si>
  <si>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</si>
  <si>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</si>
  <si>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</si>
  <si>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</si>
  <si>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</si>
  <si>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</si>
  <si>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</si>
  <si>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</si>
  <si>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</si>
  <si>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</si>
  <si>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</si>
  <si>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</si>
  <si>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</si>
  <si>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</si>
  <si>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</si>
  <si>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</si>
  <si>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</si>
  <si>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</si>
  <si>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</si>
  <si>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</si>
  <si>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</si>
  <si>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</si>
  <si>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</si>
  <si>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</si>
  <si>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</si>
  <si>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</si>
  <si>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</si>
  <si>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</si>
  <si>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</si>
  <si>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</si>
  <si>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</si>
  <si>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</si>
  <si>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</si>
  <si>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</si>
  <si>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</si>
  <si>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</si>
  <si>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</si>
  <si>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</si>
  <si>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</si>
  <si>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</si>
  <si>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</si>
  <si>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</si>
  <si>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</si>
  <si>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</si>
  <si>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</si>
  <si>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</si>
  <si>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</si>
  <si>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</si>
  <si>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</si>
  <si>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</si>
  <si>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</si>
  <si>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</si>
  <si>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</si>
  <si>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</si>
  <si>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</si>
  <si>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</si>
  <si>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</si>
  <si>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</si>
  <si>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</si>
  <si>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</si>
  <si>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</si>
  <si>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</si>
  <si>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</si>
  <si>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</si>
  <si>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</si>
  <si>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</si>
  <si>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</si>
  <si>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</si>
  <si>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</si>
  <si>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</si>
  <si>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</si>
  <si>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</si>
  <si>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</si>
  <si>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</si>
  <si>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</si>
  <si>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</si>
  <si>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</si>
  <si>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</si>
  <si>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</si>
  <si>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</si>
  <si>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</si>
  <si>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</si>
  <si>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</si>
  <si>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</si>
  <si>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</si>
  <si>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</si>
  <si>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</si>
  <si>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</si>
  <si>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</si>
  <si>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</si>
  <si>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</si>
  <si>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</si>
  <si>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</si>
  <si>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</si>
  <si>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</si>
  <si>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</si>
  <si>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</si>
  <si>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</si>
  <si>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</si>
  <si>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</si>
  <si>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</si>
  <si>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</si>
  <si>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</si>
  <si>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</si>
  <si>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</si>
  <si>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</si>
  <si>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</si>
  <si>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</si>
  <si>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</si>
  <si>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</si>
  <si>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</si>
  <si>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</si>
  <si>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</si>
  <si>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</si>
  <si>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</si>
  <si>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</si>
  <si>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</si>
  <si>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</si>
  <si>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</si>
  <si>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</si>
  <si>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</si>
  <si>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</si>
  <si>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</si>
  <si>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</si>
  <si>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</si>
  <si>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</si>
  <si>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</si>
  <si>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</si>
  <si>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</si>
  <si>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</si>
  <si>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</si>
  <si>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</si>
  <si>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</si>
  <si>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</si>
  <si>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</si>
  <si>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</si>
  <si>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</si>
  <si>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</si>
  <si>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</si>
  <si>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</si>
  <si>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</si>
  <si>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</si>
  <si>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</si>
  <si>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</si>
  <si>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</si>
  <si>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</si>
  <si>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</si>
  <si>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</si>
  <si>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</si>
  <si>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</si>
  <si>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</si>
  <si>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</si>
  <si>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</si>
  <si>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</si>
  <si>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</si>
  <si>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</si>
  <si>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</si>
  <si>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</si>
  <si>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</si>
  <si>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</si>
  <si>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</si>
  <si>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</si>
  <si>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</si>
  <si>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</si>
  <si>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</si>
  <si>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</si>
  <si>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</si>
  <si>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</si>
  <si>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</si>
  <si>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</si>
  <si>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</si>
  <si>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</si>
  <si>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</si>
  <si>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</si>
  <si>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</si>
  <si>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</si>
  <si>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</si>
  <si>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</si>
  <si>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</si>
  <si>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</si>
  <si>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</si>
  <si>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</si>
  <si>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</si>
  <si>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</si>
  <si>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</si>
  <si>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</si>
  <si>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</si>
  <si>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</si>
  <si>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</si>
  <si>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</si>
  <si>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</si>
  <si>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</si>
  <si>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</si>
  <si>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</si>
  <si>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</si>
  <si>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</si>
  <si>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</si>
  <si>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</si>
  <si>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</si>
  <si>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</si>
  <si>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</si>
  <si>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</si>
  <si>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</si>
  <si>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</si>
  <si>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</si>
  <si>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</si>
  <si>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</si>
  <si>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</si>
  <si>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</si>
  <si>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</si>
  <si>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</si>
  <si>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</si>
  <si>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</si>
  <si>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</si>
  <si>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</si>
  <si>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</si>
  <si>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</si>
  <si>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</si>
  <si>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</si>
  <si>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</si>
  <si>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</si>
  <si>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</si>
  <si>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</si>
  <si>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</si>
  <si>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</si>
  <si>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</si>
  <si>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</si>
  <si>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</si>
  <si>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</si>
  <si>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</si>
  <si>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</si>
  <si>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</si>
  <si>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</si>
  <si>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</si>
  <si>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</si>
  <si>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</si>
  <si>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</si>
  <si>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</si>
  <si>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</si>
  <si>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</si>
  <si>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</si>
  <si>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</si>
  <si>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</si>
  <si>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</si>
  <si>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</si>
  <si>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</si>
  <si>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</si>
  <si>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</si>
  <si>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</si>
  <si>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</si>
  <si>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</si>
  <si>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</si>
  <si>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</si>
  <si>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</si>
  <si>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</si>
  <si>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</si>
  <si>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</si>
  <si>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</si>
  <si>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</si>
  <si>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</si>
  <si>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</si>
  <si>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</si>
  <si>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</si>
  <si>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</si>
  <si>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</si>
  <si>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</si>
  <si>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</si>
  <si>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</si>
  <si>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</si>
  <si>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</si>
  <si>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</si>
  <si>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</si>
  <si>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</si>
  <si>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</si>
  <si>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</si>
  <si>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</si>
  <si>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</si>
  <si>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</si>
  <si>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</si>
  <si>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</si>
  <si>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</si>
  <si>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</si>
  <si>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</si>
  <si>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</si>
  <si>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</si>
  <si>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</si>
  <si>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</si>
  <si>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</si>
  <si>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</si>
  <si>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</si>
  <si>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</si>
  <si>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</si>
  <si>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</si>
  <si>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</si>
  <si>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</si>
  <si>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</si>
  <si>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</si>
  <si>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</si>
  <si>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</si>
  <si>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</si>
  <si>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</si>
  <si>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</si>
  <si>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</si>
  <si>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</si>
  <si>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</si>
  <si>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</si>
  <si>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</si>
  <si>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</si>
  <si>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</si>
  <si>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</si>
  <si>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</si>
  <si>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</si>
  <si>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</si>
  <si>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</si>
  <si>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</si>
  <si>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</si>
  <si>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</si>
  <si>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</si>
  <si>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</si>
  <si>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</si>
  <si>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</si>
  <si>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</si>
  <si>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</si>
  <si>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</si>
  <si>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</si>
  <si>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</si>
  <si>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</si>
  <si>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</si>
  <si>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</si>
  <si>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</si>
  <si>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</si>
  <si>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</si>
  <si>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</si>
  <si>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</si>
  <si>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</si>
  <si>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</si>
  <si>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</si>
  <si>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</si>
  <si>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</si>
  <si>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</si>
  <si>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</si>
  <si>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</si>
  <si>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</si>
  <si>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</si>
  <si>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</si>
  <si>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</si>
  <si>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</si>
  <si>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</si>
  <si>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</si>
  <si>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</si>
  <si>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</si>
  <si>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</si>
  <si>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</si>
  <si>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</si>
  <si>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</si>
  <si>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</si>
  <si>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</si>
  <si>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</si>
  <si>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</si>
  <si>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</si>
  <si>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</si>
  <si>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</si>
  <si>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</si>
  <si>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</si>
  <si>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</si>
  <si>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</si>
  <si>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</si>
  <si>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</si>
  <si>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</si>
  <si>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</si>
  <si>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</si>
  <si>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</si>
  <si>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</si>
  <si>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</si>
  <si>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</si>
  <si>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</si>
  <si>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</si>
  <si>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</si>
  <si>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</si>
  <si>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</si>
  <si>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</si>
  <si>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</si>
  <si>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</si>
  <si>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</si>
  <si>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</si>
  <si>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</si>
  <si>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</si>
  <si>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</si>
  <si>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</si>
  <si>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</si>
  <si>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</si>
  <si>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</si>
  <si>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</si>
  <si>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</si>
  <si>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</si>
  <si>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</si>
  <si>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</si>
  <si>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</si>
  <si>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</si>
  <si>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</si>
  <si>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</si>
  <si>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</si>
  <si>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</si>
  <si>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</si>
  <si>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</si>
  <si>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</si>
  <si>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</si>
  <si>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</si>
  <si>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</si>
  <si>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</si>
  <si>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</si>
  <si>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</si>
  <si>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</si>
  <si>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</si>
  <si>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</si>
  <si>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</si>
  <si>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</si>
  <si>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</si>
  <si>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</si>
  <si>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</si>
  <si>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</si>
  <si>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</si>
  <si>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</si>
  <si>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</si>
  <si>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</si>
  <si>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</si>
  <si>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</si>
  <si>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</si>
  <si>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</si>
  <si>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</si>
  <si>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</si>
  <si>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</si>
  <si>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</si>
  <si>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</si>
  <si>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</si>
  <si>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</si>
  <si>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</si>
  <si>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</si>
  <si>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</si>
  <si>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</si>
  <si>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</si>
  <si>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</si>
  <si>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</si>
  <si>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</si>
  <si>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</si>
  <si>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</si>
  <si>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</si>
  <si>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</si>
  <si>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</si>
  <si>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</si>
  <si>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</si>
  <si>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</si>
  <si>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</si>
  <si>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</si>
  <si>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</si>
  <si>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</si>
  <si>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</si>
  <si>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</si>
  <si>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</si>
  <si>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</si>
  <si>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</si>
  <si>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</si>
  <si>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</si>
  <si>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</si>
  <si>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</si>
  <si>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</si>
  <si>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</si>
  <si>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</si>
  <si>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</si>
  <si>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</si>
  <si>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</si>
  <si>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</si>
  <si>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</si>
  <si>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</si>
  <si>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</si>
  <si>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</si>
  <si>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</si>
  <si>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</si>
  <si>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</si>
  <si>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</si>
  <si>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</si>
  <si>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</si>
  <si>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</si>
  <si>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</si>
  <si>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</si>
  <si>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</si>
  <si>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</si>
  <si>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</si>
  <si>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</si>
  <si>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</si>
  <si>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</si>
  <si>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</si>
  <si>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</si>
  <si>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</si>
  <si>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</si>
  <si>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</si>
  <si>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</si>
  <si>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</si>
  <si>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</si>
  <si>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</si>
  <si>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</si>
  <si>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</si>
  <si>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</si>
  <si>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</si>
  <si>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</si>
  <si>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</si>
  <si>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</si>
  <si>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</si>
  <si>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</si>
  <si>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</si>
  <si>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</si>
  <si>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</si>
  <si>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</si>
  <si>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</si>
  <si>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</si>
  <si>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</si>
  <si>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</si>
  <si>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</si>
  <si>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</si>
  <si>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</si>
  <si>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</si>
  <si>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</si>
  <si>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</si>
  <si>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</si>
  <si>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</si>
  <si>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</si>
  <si>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</si>
  <si>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</si>
  <si>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</si>
  <si>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</si>
  <si>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</si>
  <si>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</si>
  <si>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</si>
  <si>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</si>
  <si>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</si>
  <si>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</si>
  <si>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</si>
  <si>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</si>
  <si>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</si>
  <si>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</si>
  <si>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</si>
  <si>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</si>
  <si>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</si>
  <si>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</si>
  <si>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</si>
  <si>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</si>
  <si>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</si>
  <si>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</si>
  <si>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</si>
  <si>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</si>
  <si>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</si>
  <si>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</si>
  <si>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</si>
  <si>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</si>
  <si>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</si>
  <si>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</si>
  <si>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</si>
  <si>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</si>
  <si>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</si>
  <si>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</si>
  <si>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</si>
  <si>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</si>
  <si>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</si>
  <si>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</si>
  <si>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</si>
  <si>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</si>
  <si>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</si>
  <si>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</si>
  <si>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</si>
  <si>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</si>
  <si>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</si>
  <si>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</si>
  <si>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</si>
  <si>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</si>
  <si>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</si>
  <si>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</si>
  <si>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</si>
  <si>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</si>
  <si>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</si>
  <si>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</si>
  <si>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</si>
  <si>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</si>
  <si>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</si>
  <si>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</si>
  <si>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</si>
  <si>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</si>
  <si>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</si>
  <si>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</si>
  <si>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</si>
  <si>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</si>
  <si>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</si>
  <si>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</si>
  <si>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</si>
  <si>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</si>
  <si>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</si>
  <si>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</si>
  <si>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</si>
  <si>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</si>
  <si>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</si>
  <si>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</si>
  <si>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</si>
  <si>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</si>
  <si>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</si>
  <si>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</si>
  <si>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</si>
  <si>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</si>
  <si>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</si>
  <si>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</si>
  <si>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</si>
  <si>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</si>
  <si>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</si>
  <si>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</si>
  <si>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</si>
  <si>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</si>
  <si>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</si>
  <si>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</si>
  <si>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</si>
  <si>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</si>
  <si>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</si>
  <si>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</si>
  <si>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</si>
  <si>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</si>
  <si>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</si>
  <si>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</si>
  <si>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</si>
  <si>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</si>
  <si>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</si>
  <si>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</si>
  <si>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</si>
  <si>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</si>
  <si>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</si>
  <si>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</si>
  <si>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</si>
  <si>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</si>
  <si>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</si>
  <si>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</si>
  <si>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</si>
  <si>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</si>
  <si>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</si>
  <si>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</si>
  <si>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</si>
  <si>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</si>
  <si>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</si>
  <si>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</si>
  <si>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</si>
  <si>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</si>
  <si>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</si>
  <si>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</si>
  <si>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</si>
  <si>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</si>
  <si>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</si>
  <si>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</si>
  <si>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</si>
  <si>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</si>
  <si>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</si>
  <si>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</si>
  <si>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</si>
  <si>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</si>
  <si>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</si>
  <si>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</si>
  <si>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</si>
  <si>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</si>
  <si>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</si>
  <si>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</si>
  <si>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</si>
  <si>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</si>
  <si>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</si>
  <si>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</si>
  <si>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</si>
  <si>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</si>
  <si>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</si>
  <si>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</si>
  <si>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</si>
  <si>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</si>
  <si>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</si>
  <si>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</si>
  <si>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</si>
  <si>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</si>
  <si>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</si>
  <si>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</si>
  <si>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</si>
  <si>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</si>
  <si>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</si>
  <si>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</si>
  <si>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</si>
  <si>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</si>
  <si>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</si>
  <si>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</si>
  <si>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</si>
  <si>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</si>
  <si>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</si>
  <si>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</si>
  <si>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</si>
  <si>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</si>
  <si>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</si>
  <si>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</si>
  <si>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</si>
  <si>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</si>
  <si>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</si>
  <si>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</si>
  <si>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</si>
  <si>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</si>
  <si>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</si>
  <si>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</si>
  <si>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</si>
  <si>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</si>
  <si>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</si>
  <si>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</si>
  <si>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</si>
  <si>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</si>
  <si>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</si>
  <si>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</si>
  <si>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</si>
  <si>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</si>
  <si>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</si>
  <si>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</si>
  <si>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</si>
  <si>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</si>
  <si>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</si>
  <si>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</si>
  <si>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</si>
  <si>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</si>
  <si>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</si>
  <si>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</si>
  <si>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</si>
  <si>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</si>
  <si>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</si>
  <si>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</si>
  <si>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</si>
  <si>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</si>
  <si>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</si>
  <si>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</si>
  <si>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</si>
  <si>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</si>
  <si>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</si>
  <si>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</si>
  <si>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</si>
  <si>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</si>
  <si>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</si>
  <si>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</si>
  <si>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</si>
  <si>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</si>
  <si>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</si>
  <si>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</si>
  <si>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</si>
  <si>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</si>
  <si>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</si>
  <si>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</si>
  <si>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</si>
  <si>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</si>
  <si>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</si>
  <si>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</si>
  <si>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</si>
  <si>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</si>
  <si>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</si>
  <si>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</si>
  <si>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</si>
  <si>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</si>
  <si>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</si>
  <si>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</si>
  <si>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</si>
  <si>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</si>
  <si>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</si>
  <si>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</si>
  <si>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</si>
  <si>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</si>
  <si>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</si>
  <si>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</si>
  <si>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</si>
  <si>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</si>
  <si>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</si>
  <si>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</si>
  <si>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</si>
  <si>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</si>
  <si>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</si>
  <si>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</si>
  <si>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</si>
  <si>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</si>
  <si>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</si>
  <si>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</si>
  <si>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</si>
  <si>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</si>
  <si>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</si>
  <si>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</si>
  <si>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</si>
  <si>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</si>
  <si>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</si>
  <si>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</si>
  <si>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</si>
  <si>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</si>
  <si>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</si>
  <si>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</si>
  <si>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</si>
  <si>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</si>
  <si>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</si>
  <si>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</si>
  <si>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</si>
  <si>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</si>
  <si>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</si>
  <si>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</si>
  <si>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</si>
  <si>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</si>
  <si>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</si>
  <si>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</si>
  <si>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</si>
  <si>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</si>
  <si>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</si>
  <si>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</si>
  <si>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</si>
  <si>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</si>
  <si>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</si>
  <si>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</si>
  <si>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</si>
  <si>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</si>
  <si>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</si>
  <si>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</si>
  <si>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</si>
  <si>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</si>
  <si>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</si>
  <si>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</si>
  <si>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</si>
  <si>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</si>
  <si>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</si>
  <si>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</si>
  <si>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</si>
  <si>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</si>
  <si>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</si>
  <si>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</si>
  <si>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</si>
  <si>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</si>
  <si>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</si>
  <si>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</si>
  <si>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</si>
  <si>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</si>
  <si>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</si>
  <si>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</si>
  <si>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</si>
  <si>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</si>
  <si>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</si>
  <si>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</si>
  <si>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</si>
  <si>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</si>
  <si>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</si>
  <si>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</si>
  <si>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</si>
  <si>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</si>
  <si>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</si>
  <si>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</si>
  <si>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</si>
  <si>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</si>
  <si>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</si>
  <si>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</si>
  <si>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</si>
  <si>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</si>
  <si>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</si>
  <si>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</si>
  <si>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</si>
  <si>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</si>
  <si>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</si>
  <si>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</si>
  <si>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</si>
  <si>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</si>
  <si>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</si>
  <si>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</si>
  <si>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</si>
  <si>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</si>
  <si>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</si>
  <si>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</si>
  <si>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</si>
  <si>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</si>
  <si>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</si>
  <si>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</si>
  <si>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</si>
  <si>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</si>
  <si>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</si>
  <si>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</si>
  <si>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</si>
  <si>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</si>
  <si>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</si>
  <si>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</si>
  <si>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</si>
  <si>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</si>
  <si>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</si>
  <si>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</si>
  <si>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</si>
  <si>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</si>
  <si>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</si>
  <si>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</si>
  <si>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</si>
  <si>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</si>
  <si>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</si>
  <si>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</si>
  <si>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</si>
  <si>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</si>
  <si>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</si>
  <si>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</si>
  <si>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</si>
  <si>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</si>
  <si>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</si>
  <si>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</si>
  <si>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</si>
  <si>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</si>
  <si>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</si>
  <si>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</si>
  <si>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</si>
  <si>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</si>
  <si>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</si>
  <si>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</si>
  <si>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</si>
  <si>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</si>
  <si>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</si>
  <si>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</si>
  <si>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</si>
  <si>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</si>
  <si>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</si>
  <si>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</si>
  <si>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</si>
  <si>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</si>
  <si>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</si>
  <si>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</si>
  <si>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</si>
  <si>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</si>
  <si>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</si>
  <si>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</si>
  <si>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</si>
  <si>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</si>
  <si>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</si>
  <si>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</si>
  <si>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</si>
  <si>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</si>
  <si>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</si>
  <si>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</si>
  <si>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</si>
  <si>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</si>
  <si>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</si>
  <si>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</si>
  <si>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</si>
  <si>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</si>
  <si>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</si>
  <si>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</si>
  <si>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</si>
  <si>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</si>
  <si>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</si>
  <si>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</si>
  <si>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</si>
  <si>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</si>
  <si>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</si>
  <si>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</si>
  <si>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</si>
  <si>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</si>
  <si>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</si>
  <si>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</si>
  <si>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</si>
  <si>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</si>
  <si>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</si>
  <si>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</si>
  <si>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</si>
  <si>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</si>
  <si>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</si>
  <si>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</si>
  <si>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</si>
  <si>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</si>
  <si>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</si>
  <si>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</si>
  <si>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</si>
  <si>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</si>
  <si>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</si>
  <si>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</si>
  <si>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</si>
  <si>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</si>
  <si>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</si>
  <si>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</si>
  <si>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</si>
  <si>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</si>
  <si>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</si>
  <si>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</si>
  <si>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</si>
  <si>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</si>
  <si>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</si>
  <si>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</si>
  <si>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</si>
  <si>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</si>
  <si>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</si>
  <si>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</si>
  <si>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</si>
  <si>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</si>
  <si>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</si>
  <si>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</si>
  <si>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</si>
  <si>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</si>
  <si>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</si>
  <si>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</si>
  <si>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</si>
  <si>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</si>
  <si>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</si>
  <si>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</si>
  <si>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</si>
  <si>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</si>
  <si>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</si>
  <si>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</si>
  <si>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</si>
  <si>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</si>
  <si>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</si>
  <si>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</si>
  <si>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</si>
  <si>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</si>
  <si>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</si>
  <si>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</si>
  <si>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</si>
  <si>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</si>
  <si>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</si>
  <si>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</si>
  <si>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</si>
  <si>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</si>
  <si>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</si>
  <si>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</si>
  <si>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</si>
  <si>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</si>
  <si>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</si>
  <si>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</si>
  <si>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</si>
  <si>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</si>
  <si>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</si>
  <si>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</si>
  <si>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</si>
  <si>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</si>
  <si>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</si>
  <si>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</si>
  <si>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</si>
  <si>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</si>
  <si>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</si>
  <si>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</si>
  <si>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</si>
  <si>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</si>
  <si>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</si>
  <si>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</si>
  <si>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</si>
  <si>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</si>
  <si>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</si>
  <si>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</si>
  <si>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</si>
  <si>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</si>
  <si>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</si>
  <si>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</si>
  <si>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</si>
  <si>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</si>
  <si>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</si>
  <si>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</si>
  <si>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</si>
  <si>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</si>
  <si>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</si>
  <si>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</si>
  <si>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</si>
  <si>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</si>
  <si>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</si>
  <si>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</si>
  <si>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</si>
  <si>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</si>
  <si>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</si>
  <si>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</si>
  <si>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</si>
  <si>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</si>
  <si>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</si>
  <si>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</si>
  <si>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</si>
  <si>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</si>
  <si>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</si>
  <si>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</si>
  <si>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</si>
  <si>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</si>
  <si>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</si>
  <si>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</si>
  <si>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</si>
  <si>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</si>
  <si>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</si>
  <si>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</si>
  <si>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</si>
  <si>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</si>
  <si>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</si>
  <si>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</si>
  <si>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</si>
  <si>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</si>
  <si>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</si>
  <si>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</si>
  <si>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</si>
  <si>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</si>
  <si>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</si>
  <si>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</si>
  <si>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</si>
  <si>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</si>
  <si>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</si>
  <si>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</si>
  <si>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</si>
  <si>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</si>
  <si>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</si>
  <si>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</si>
  <si>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</si>
  <si>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</si>
  <si>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</si>
  <si>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</si>
  <si>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</si>
  <si>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</si>
  <si>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</si>
  <si>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</si>
  <si>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</si>
  <si>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</si>
  <si>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</si>
  <si>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</si>
  <si>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</si>
  <si>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</si>
  <si>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</si>
  <si>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</si>
  <si>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</si>
  <si>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</si>
  <si>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</si>
  <si>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</si>
  <si>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</si>
  <si>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</si>
  <si>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</si>
  <si>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</si>
  <si>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</si>
  <si>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</si>
  <si>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</si>
  <si>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</si>
  <si>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</si>
  <si>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</si>
  <si>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</si>
  <si>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</si>
  <si>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</si>
  <si>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</si>
  <si>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</si>
  <si>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</si>
  <si>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</si>
  <si>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</si>
  <si>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</si>
  <si>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</si>
  <si>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</si>
  <si>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</si>
  <si>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</si>
  <si>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</si>
  <si>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</si>
  <si>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</si>
  <si>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</si>
  <si>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</si>
  <si>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</si>
  <si>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</si>
  <si>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</si>
  <si>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</si>
  <si>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</si>
  <si>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</si>
  <si>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</si>
  <si>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</si>
  <si>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</si>
  <si>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</si>
  <si>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</si>
  <si>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</si>
  <si>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</si>
  <si>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</si>
  <si>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</si>
  <si>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</si>
  <si>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</si>
  <si>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</si>
  <si>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</si>
  <si>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</si>
  <si>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</si>
  <si>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</si>
  <si>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</si>
  <si>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</si>
  <si>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</si>
  <si>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</si>
  <si>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</si>
  <si>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</si>
  <si>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</si>
  <si>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</si>
  <si>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</si>
  <si>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</si>
  <si>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</si>
  <si>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</si>
  <si>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</si>
  <si>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</si>
  <si>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</si>
  <si>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</si>
  <si>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</si>
  <si>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</si>
  <si>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</si>
  <si>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</si>
  <si>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</si>
  <si>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</si>
  <si>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</si>
  <si>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</si>
  <si>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</si>
  <si>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</si>
  <si>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</si>
  <si>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</si>
  <si>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</si>
  <si>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</si>
  <si>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</si>
  <si>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</si>
  <si>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</si>
  <si>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</si>
  <si>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</si>
  <si>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</si>
  <si>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</si>
  <si>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</si>
  <si>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</si>
  <si>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</si>
  <si>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</si>
  <si>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</si>
  <si>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</si>
  <si>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</si>
  <si>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</si>
  <si>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</si>
  <si>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</si>
  <si>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</si>
  <si>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</si>
  <si>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</si>
  <si>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</si>
  <si>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</si>
  <si>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</si>
  <si>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</si>
  <si>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</si>
  <si>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</si>
  <si>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</si>
  <si>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</si>
  <si>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</si>
  <si>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</si>
  <si>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</si>
  <si>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</si>
  <si>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</si>
  <si>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</si>
  <si>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</si>
  <si>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</si>
  <si>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</si>
  <si>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</si>
  <si>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</si>
  <si>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</si>
  <si>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</si>
  <si>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</si>
  <si>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</si>
  <si>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</si>
  <si>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</si>
  <si>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</si>
  <si>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</si>
  <si>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</si>
  <si>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</si>
  <si>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</si>
  <si>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</si>
  <si>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</si>
  <si>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</si>
  <si>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</si>
  <si>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</si>
  <si>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</si>
  <si>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</si>
  <si>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</si>
  <si>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</si>
  <si>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</si>
  <si>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</si>
  <si>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</si>
  <si>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</si>
  <si>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</si>
  <si>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</si>
  <si>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</si>
  <si>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</si>
  <si>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</si>
  <si>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</si>
  <si>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</si>
  <si>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</si>
  <si>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</si>
  <si>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</si>
  <si>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</si>
  <si>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</si>
  <si>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</si>
  <si>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</si>
  <si>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</si>
  <si>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</si>
  <si>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</si>
  <si>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</si>
  <si>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</si>
  <si>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</si>
  <si>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</si>
  <si>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</si>
  <si>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</si>
  <si>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</si>
  <si>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</si>
  <si>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</si>
  <si>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</si>
  <si>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</si>
  <si>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</si>
  <si>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</si>
  <si>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</si>
  <si>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</si>
  <si>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</si>
  <si>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</si>
  <si>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</si>
  <si>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</si>
  <si>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</si>
  <si>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</si>
  <si>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</si>
  <si>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</si>
  <si>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</si>
  <si>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</si>
  <si>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</si>
  <si>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</si>
  <si>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</si>
  <si>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</si>
  <si>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</si>
  <si>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</si>
  <si>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</si>
  <si>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</si>
  <si>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</si>
  <si>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</si>
  <si>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</si>
  <si>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</si>
  <si>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</si>
  <si>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</si>
  <si>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</si>
  <si>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</si>
  <si>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</si>
  <si>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</si>
  <si>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</si>
  <si>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</si>
  <si>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</si>
  <si>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</si>
  <si>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</si>
  <si>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</si>
  <si>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</si>
  <si>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</si>
  <si>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</si>
  <si>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</si>
  <si>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</si>
  <si>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</si>
  <si>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</si>
  <si>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</si>
  <si>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</si>
  <si>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</si>
  <si>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</si>
  <si>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</si>
  <si>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</si>
  <si>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</si>
  <si>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</si>
  <si>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</si>
  <si>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</si>
  <si>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</si>
  <si>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</si>
  <si>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</si>
  <si>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</si>
  <si>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</si>
  <si>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</si>
  <si>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</si>
  <si>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</si>
  <si>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</si>
  <si>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</si>
  <si>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</si>
  <si>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</si>
  <si>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</si>
  <si>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</si>
  <si>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</si>
  <si>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</si>
  <si>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</si>
  <si>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</si>
  <si>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</si>
  <si>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</si>
  <si>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</si>
  <si>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</si>
  <si>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</si>
  <si>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</si>
  <si>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</si>
  <si>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</si>
  <si>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</si>
  <si>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</si>
  <si>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</si>
  <si>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</si>
  <si>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</si>
  <si>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</si>
  <si>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</si>
  <si>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</si>
  <si>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</si>
  <si>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</si>
  <si>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</si>
  <si>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</si>
  <si>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</si>
  <si>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</si>
  <si>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</si>
  <si>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</si>
  <si>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</si>
  <si>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</si>
  <si>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</si>
  <si>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</si>
  <si>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</si>
  <si>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</si>
  <si>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</si>
  <si>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</si>
  <si>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</si>
  <si>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</si>
  <si>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</si>
  <si>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</si>
  <si>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</si>
  <si>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</si>
  <si>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</si>
  <si>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</si>
  <si>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</si>
  <si>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</si>
  <si>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</si>
  <si>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</si>
  <si>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</si>
  <si>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</si>
  <si>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</si>
  <si>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</si>
  <si>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</si>
  <si>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</si>
  <si>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</si>
  <si>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</si>
  <si>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</si>
  <si>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</si>
  <si>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</si>
  <si>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</si>
  <si>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</si>
  <si>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</si>
  <si>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</si>
  <si>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</si>
  <si>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</si>
  <si>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</si>
  <si>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</si>
  <si>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</si>
  <si>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</si>
  <si>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</si>
  <si>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</si>
  <si>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</si>
  <si>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</si>
  <si>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</si>
  <si>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</si>
  <si>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</si>
  <si>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</si>
  <si>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</si>
  <si>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</si>
  <si>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</si>
  <si>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</si>
  <si>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</si>
  <si>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</si>
  <si>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</si>
  <si>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</si>
  <si>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</si>
  <si>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</si>
  <si>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</si>
  <si>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</si>
  <si>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</si>
  <si>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</si>
  <si>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</si>
  <si>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</si>
  <si>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</si>
  <si>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</si>
  <si>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</si>
  <si>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</si>
  <si>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</si>
  <si>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</si>
  <si>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</si>
  <si>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</si>
  <si>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</si>
  <si>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</si>
  <si>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</si>
  <si>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</si>
  <si>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</si>
  <si>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</si>
  <si>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</si>
  <si>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</si>
  <si>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</si>
  <si>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</si>
  <si>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</si>
  <si>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</si>
  <si>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</si>
  <si>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</si>
  <si>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</si>
  <si>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</si>
  <si>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</si>
  <si>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</si>
  <si>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</si>
  <si>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</si>
  <si>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</si>
  <si>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</si>
  <si>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</si>
  <si>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</si>
  <si>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</si>
  <si>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</si>
  <si>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</si>
  <si>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</si>
  <si>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</si>
  <si>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</si>
  <si>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</si>
  <si>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</si>
  <si>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</si>
  <si>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</si>
  <si>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</si>
  <si>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</si>
  <si>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</si>
  <si>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</si>
  <si>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</si>
  <si>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</si>
  <si>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</si>
  <si>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</si>
  <si>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</si>
  <si>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</si>
  <si>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</si>
  <si>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</si>
  <si>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</si>
  <si>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</si>
  <si>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</si>
  <si>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</si>
  <si>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</si>
  <si>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</si>
  <si>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</si>
  <si>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</si>
  <si>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</si>
  <si>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</si>
  <si>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</si>
  <si>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</si>
  <si>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</si>
  <si>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</si>
  <si>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</si>
  <si>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</si>
  <si>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</si>
  <si>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</si>
  <si>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</si>
  <si>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</si>
  <si>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</si>
  <si>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</si>
  <si>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</si>
  <si>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</si>
  <si>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</si>
  <si>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</si>
  <si>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</si>
  <si>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</si>
  <si>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</si>
  <si>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</si>
  <si>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</si>
  <si>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</si>
  <si>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</si>
  <si>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</si>
  <si>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</si>
  <si>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</si>
  <si>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</si>
  <si>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</si>
  <si>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</si>
  <si>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</si>
  <si>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</si>
  <si>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</si>
  <si>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</si>
  <si>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</si>
  <si>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</si>
  <si>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</si>
  <si>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</si>
  <si>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</si>
  <si>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</si>
  <si>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</si>
  <si>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</si>
  <si>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</si>
  <si>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</si>
  <si>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</si>
  <si>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</si>
  <si>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</si>
  <si>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</si>
  <si>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</si>
  <si>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</si>
  <si>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</si>
  <si>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</si>
  <si>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</si>
  <si>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</si>
  <si>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</si>
  <si>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</si>
  <si>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</si>
  <si>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</si>
  <si>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</si>
  <si>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</si>
  <si>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</si>
  <si>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</si>
  <si>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</si>
  <si>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</si>
  <si>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</si>
  <si>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</si>
  <si>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</si>
  <si>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</si>
  <si>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</si>
  <si>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</si>
  <si>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</si>
  <si>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</si>
  <si>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</si>
  <si>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</si>
  <si>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</si>
  <si>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</si>
  <si>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</si>
  <si>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</si>
  <si>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</si>
  <si>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</si>
  <si>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</si>
  <si>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</si>
  <si>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</si>
  <si>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</si>
  <si>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</si>
  <si>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</si>
  <si>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</si>
  <si>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</si>
  <si>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</si>
  <si>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</si>
  <si>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</si>
  <si>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</si>
  <si>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</si>
  <si>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</si>
  <si>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</si>
  <si>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</si>
  <si>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</si>
  <si>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</si>
  <si>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</si>
  <si>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</si>
  <si>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</si>
  <si>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</si>
  <si>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</si>
  <si>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</si>
  <si>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</si>
  <si>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</si>
  <si>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</si>
  <si>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</si>
  <si>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</si>
  <si>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</si>
  <si>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</si>
  <si>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</si>
  <si>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</si>
  <si>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</si>
  <si>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</si>
  <si>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</si>
  <si>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</si>
  <si>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</si>
  <si>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</si>
  <si>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</si>
  <si>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</si>
  <si>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</si>
  <si>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</si>
  <si>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</si>
  <si>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</si>
  <si>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</si>
  <si>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</si>
  <si>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</si>
  <si>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</si>
  <si>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</si>
  <si>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</si>
  <si>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</si>
  <si>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</si>
  <si>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</si>
  <si>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</si>
  <si>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</si>
  <si>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</si>
  <si>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</si>
  <si>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</si>
  <si>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</si>
  <si>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</si>
  <si>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</si>
  <si>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</si>
  <si>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</si>
  <si>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</si>
  <si>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</si>
  <si>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</si>
  <si>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</si>
  <si>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</si>
  <si>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</si>
  <si>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</si>
  <si>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</si>
  <si>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</si>
  <si>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</si>
  <si>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</si>
  <si>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</si>
  <si>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</si>
  <si>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</si>
  <si>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</si>
  <si>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</si>
  <si>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</si>
  <si>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</si>
  <si>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</si>
  <si>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</si>
  <si>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</si>
  <si>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</si>
  <si>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</si>
  <si>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</si>
  <si>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</si>
  <si>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</si>
  <si>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</si>
  <si>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</si>
  <si>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</si>
  <si>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</si>
  <si>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</si>
  <si>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</si>
  <si>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</si>
  <si>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</si>
  <si>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</si>
  <si>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</si>
  <si>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</si>
  <si>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</si>
  <si>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</si>
  <si>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</si>
  <si>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</si>
  <si>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</si>
  <si>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</si>
  <si>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</si>
  <si>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</si>
  <si>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</si>
  <si>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</si>
  <si>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</si>
  <si>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</si>
  <si>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</si>
  <si>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</si>
  <si>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</si>
  <si>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</si>
  <si>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</si>
  <si>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</si>
  <si>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</si>
  <si>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</si>
  <si>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</si>
  <si>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</si>
  <si>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</si>
  <si>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</si>
  <si>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</si>
  <si>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</si>
  <si>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</si>
  <si>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</si>
  <si>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</si>
  <si>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</si>
  <si>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</si>
  <si>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</si>
  <si>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</si>
  <si>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</si>
  <si>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</si>
  <si>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</si>
  <si>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</si>
  <si>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</si>
  <si>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</si>
  <si>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</si>
  <si>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</si>
  <si>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</si>
  <si>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</si>
  <si>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</si>
  <si>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</si>
  <si>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</si>
  <si>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</si>
  <si>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</si>
  <si>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</si>
  <si>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</si>
  <si>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</si>
  <si>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</si>
  <si>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</si>
  <si>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</si>
  <si>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</si>
  <si>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</si>
  <si>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</si>
  <si>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</si>
  <si>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</si>
  <si>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</si>
  <si>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</si>
  <si>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</si>
  <si>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</si>
  <si>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</si>
  <si>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</si>
  <si>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</si>
  <si>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</si>
  <si>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</si>
  <si>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</si>
  <si>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</si>
  <si>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</si>
  <si>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</si>
  <si>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</si>
  <si>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</si>
  <si>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</si>
  <si>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</si>
  <si>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</si>
  <si>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</si>
  <si>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</si>
  <si>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</si>
  <si>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</si>
  <si>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</si>
  <si>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</si>
  <si>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</si>
  <si>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</si>
  <si>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</si>
  <si>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</si>
  <si>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</si>
  <si>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</si>
  <si>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</si>
  <si>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</si>
  <si>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</si>
  <si>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</si>
  <si>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</si>
  <si>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</si>
  <si>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</si>
  <si>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</si>
  <si>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</si>
  <si>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</si>
  <si>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</si>
  <si>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</si>
  <si>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</si>
  <si>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</si>
  <si>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</si>
  <si>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</si>
  <si>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</si>
  <si>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</si>
  <si>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</si>
  <si>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</si>
  <si>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</si>
  <si>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</si>
  <si>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</si>
  <si>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</si>
  <si>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</si>
  <si>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</si>
  <si>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</si>
  <si>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</si>
  <si>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</si>
  <si>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</si>
  <si>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</si>
  <si>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</si>
  <si>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</si>
  <si>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</si>
  <si>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</si>
  <si>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</si>
  <si>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</si>
  <si>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</si>
  <si>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</si>
  <si>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</si>
  <si>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</si>
  <si>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</si>
  <si>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</si>
  <si>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</si>
  <si>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</si>
  <si>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</si>
  <si>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</si>
  <si>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</si>
  <si>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</si>
  <si>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</si>
  <si>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</si>
  <si>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</si>
  <si>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</si>
  <si>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</si>
  <si>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</si>
  <si>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</si>
  <si>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</si>
  <si>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</si>
  <si>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</si>
  <si>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</si>
  <si>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</si>
  <si>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</si>
  <si>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</si>
  <si>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</si>
  <si>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</si>
  <si>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</si>
  <si>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</si>
  <si>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</si>
  <si>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</si>
  <si>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</si>
  <si>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</si>
  <si>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</si>
  <si>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</si>
  <si>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</si>
  <si>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</si>
  <si>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</si>
  <si>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</si>
  <si>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</si>
  <si>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</si>
  <si>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</si>
  <si>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</si>
  <si>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</si>
  <si>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</si>
  <si>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</si>
  <si>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</si>
  <si>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</si>
  <si>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</si>
  <si>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</si>
  <si>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</si>
  <si>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</si>
  <si>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</si>
  <si>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</si>
  <si>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</si>
  <si>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</si>
  <si>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</si>
  <si>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</si>
  <si>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</si>
  <si>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</si>
  <si>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</si>
  <si>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</si>
  <si>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</si>
  <si>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</si>
  <si>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</si>
  <si>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</si>
  <si>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</si>
  <si>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</si>
  <si>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</si>
  <si>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</si>
  <si>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</si>
  <si>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</si>
  <si>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</si>
  <si>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</si>
  <si>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</si>
  <si>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</si>
  <si>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</si>
  <si>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</si>
  <si>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</si>
  <si>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</si>
  <si>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</si>
  <si>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</si>
  <si>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</si>
  <si>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</si>
  <si>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</si>
  <si>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</si>
  <si>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</si>
  <si>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</si>
  <si>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</si>
  <si>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</si>
  <si>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</si>
  <si>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</si>
  <si>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</si>
  <si>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</si>
  <si>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</si>
  <si>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</si>
  <si>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</si>
  <si>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</si>
  <si>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</si>
  <si>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</si>
  <si>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</si>
  <si>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</si>
  <si>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</si>
  <si>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</si>
  <si>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</si>
  <si>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</si>
  <si>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</si>
  <si>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</si>
  <si>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</si>
  <si>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</si>
  <si>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</si>
  <si>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</si>
  <si>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</si>
  <si>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</si>
  <si>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</si>
  <si>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</si>
  <si>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</si>
  <si>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</si>
  <si>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</si>
  <si>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</si>
  <si>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</si>
  <si>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</si>
  <si>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</si>
  <si>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</si>
  <si>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</si>
  <si>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</si>
  <si>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</si>
  <si>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</si>
  <si>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</si>
  <si>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</si>
  <si>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</si>
  <si>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</si>
  <si>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</si>
  <si>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</si>
  <si>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</si>
  <si>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</si>
  <si>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</si>
  <si>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</si>
  <si>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</si>
  <si>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</si>
  <si>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</si>
  <si>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</si>
  <si>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</si>
  <si>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</si>
  <si>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</si>
  <si>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</si>
  <si>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</si>
  <si>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</si>
  <si>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</si>
  <si>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</si>
  <si>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</si>
  <si>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</si>
  <si>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</si>
  <si>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</si>
  <si>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</si>
  <si>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</si>
  <si>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</si>
  <si>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</si>
  <si>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</si>
  <si>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</si>
  <si>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</si>
  <si>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</si>
  <si>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</si>
  <si>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</si>
  <si>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</si>
  <si>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</si>
  <si>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</si>
  <si>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</si>
  <si>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</si>
  <si>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</si>
  <si>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</si>
  <si>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</si>
  <si>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</si>
  <si>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</si>
  <si>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</si>
  <si>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</si>
  <si>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</si>
  <si>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</si>
  <si>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</si>
  <si>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</si>
  <si>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</si>
  <si>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</si>
  <si>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</si>
  <si>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</si>
  <si>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</si>
  <si>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</si>
  <si>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</si>
  <si>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</si>
  <si>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</si>
  <si>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</si>
  <si>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</si>
  <si>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</si>
  <si>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</si>
  <si>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</si>
  <si>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</si>
  <si>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</si>
  <si>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</si>
  <si>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</si>
  <si>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</si>
  <si>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</si>
  <si>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</si>
  <si>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</si>
  <si>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</si>
  <si>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</si>
  <si>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</si>
  <si>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</si>
  <si>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</si>
  <si>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</si>
  <si>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</si>
  <si>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</si>
  <si>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</si>
  <si>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</si>
  <si>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</si>
  <si>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</si>
  <si>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</si>
  <si>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</si>
  <si>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</si>
  <si>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</si>
  <si>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</si>
  <si>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</si>
  <si>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</si>
  <si>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</si>
  <si>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</si>
  <si>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</si>
  <si>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</si>
  <si>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</si>
  <si>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</si>
  <si>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</si>
  <si>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</si>
  <si>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</si>
  <si>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</si>
  <si>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</si>
  <si>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</si>
  <si>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</si>
  <si>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</si>
  <si>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</si>
  <si>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</si>
  <si>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</si>
  <si>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</si>
  <si>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</si>
  <si>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</si>
  <si>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</si>
  <si>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</si>
  <si>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</si>
  <si>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</si>
  <si>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</si>
  <si>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</si>
  <si>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</si>
  <si>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</si>
  <si>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</si>
  <si>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</si>
  <si>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</si>
  <si>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</si>
  <si>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</si>
  <si>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</si>
  <si>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</si>
  <si>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</si>
  <si>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</si>
  <si>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</si>
  <si>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</si>
  <si>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</si>
  <si>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</si>
  <si>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</si>
  <si>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</si>
  <si>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</si>
  <si>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</si>
  <si>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</si>
  <si>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</si>
  <si>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</si>
  <si>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</si>
  <si>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</si>
  <si>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</si>
  <si>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</si>
  <si>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</si>
  <si>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</si>
  <si>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</si>
  <si>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</si>
  <si>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</si>
  <si>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</si>
  <si>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</si>
  <si>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</si>
  <si>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</si>
  <si>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</si>
  <si>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</si>
  <si>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</si>
  <si>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</si>
  <si>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</si>
  <si>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</si>
  <si>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</si>
  <si>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</si>
  <si>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</si>
  <si>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</si>
  <si>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</si>
  <si>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</si>
  <si>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</si>
  <si>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</si>
  <si>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</si>
  <si>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</si>
  <si>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</si>
  <si>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</si>
  <si>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</si>
  <si>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</si>
  <si>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</si>
  <si>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</si>
  <si>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</si>
  <si>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</si>
  <si>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</si>
  <si>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</si>
  <si>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</si>
  <si>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</si>
  <si>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</si>
  <si>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</si>
  <si>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</si>
  <si>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</si>
  <si>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</si>
  <si>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</si>
  <si>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</si>
  <si>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</si>
  <si>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</si>
  <si>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</si>
  <si>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</si>
  <si>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</si>
  <si>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</si>
  <si>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</si>
  <si>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</si>
  <si>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</si>
  <si>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</si>
  <si>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</si>
  <si>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</si>
  <si>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</si>
  <si>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</si>
  <si>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</si>
  <si>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</si>
  <si>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</si>
  <si>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</si>
  <si>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</si>
  <si>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</si>
  <si>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</si>
  <si>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</si>
  <si>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</si>
  <si>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</si>
  <si>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</si>
  <si>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</si>
  <si>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</si>
  <si>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</si>
  <si>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</si>
  <si>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</si>
  <si>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</si>
  <si>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</si>
  <si>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</si>
  <si>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</si>
  <si>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</si>
  <si>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</si>
  <si>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</si>
  <si>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</si>
  <si>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</si>
  <si>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</si>
  <si>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</si>
  <si>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</si>
  <si>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</si>
  <si>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</si>
  <si>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</si>
  <si>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</si>
  <si>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</si>
  <si>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</si>
  <si>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</si>
  <si>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</si>
  <si>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</si>
  <si>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</si>
  <si>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</si>
  <si>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</si>
  <si>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</si>
  <si>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</si>
  <si>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</si>
  <si>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</si>
  <si>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</si>
  <si>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</si>
  <si>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</si>
  <si>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</si>
  <si>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</si>
  <si>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</si>
  <si>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</si>
  <si>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</si>
  <si>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</si>
  <si>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</si>
  <si>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</si>
  <si>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</si>
  <si>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</si>
  <si>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</si>
  <si>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</si>
  <si>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</si>
  <si>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</si>
  <si>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</si>
  <si>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</si>
  <si>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</si>
  <si>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</si>
  <si>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</si>
  <si>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</si>
  <si>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</si>
  <si>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</si>
  <si>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</si>
  <si>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</si>
  <si>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</si>
  <si>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</si>
  <si>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</si>
  <si>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</si>
  <si>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</si>
  <si>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</si>
  <si>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</si>
  <si>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</si>
  <si>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</si>
  <si>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</si>
  <si>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</si>
  <si>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</si>
  <si>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</si>
  <si>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</si>
  <si>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</si>
  <si>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</si>
  <si>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</si>
  <si>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</si>
  <si>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</si>
  <si>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</si>
  <si>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</si>
  <si>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</si>
  <si>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</si>
  <si>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</si>
  <si>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</si>
  <si>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</si>
  <si>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</si>
  <si>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</si>
  <si>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</si>
  <si>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</si>
  <si>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</si>
  <si>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</si>
  <si>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</si>
  <si>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</si>
  <si>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</si>
  <si>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</si>
  <si>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</si>
  <si>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</si>
  <si>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</si>
  <si>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</si>
  <si>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</si>
  <si>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</si>
  <si>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</si>
  <si>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</si>
  <si>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</si>
  <si>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</si>
  <si>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</si>
  <si>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</si>
  <si>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</si>
  <si>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</si>
  <si>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</si>
  <si>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</si>
  <si>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</si>
  <si>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</si>
  <si>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</si>
  <si>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</si>
  <si>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</si>
  <si>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</si>
  <si>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</si>
  <si>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</si>
  <si>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</si>
  <si>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</si>
  <si>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</si>
  <si>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</si>
  <si>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</si>
  <si>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</si>
  <si>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</si>
  <si>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</si>
  <si>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</si>
  <si>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</si>
  <si>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</si>
  <si>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</si>
  <si>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</si>
  <si>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</si>
  <si>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</si>
  <si>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</si>
  <si>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</si>
  <si>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</si>
  <si>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</si>
  <si>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</si>
  <si>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</si>
  <si>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</si>
  <si>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</si>
  <si>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</si>
  <si>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</si>
  <si>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</si>
  <si>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</si>
  <si>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</si>
  <si>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</si>
  <si>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</si>
  <si>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</si>
  <si>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</si>
  <si>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</si>
  <si>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</si>
  <si>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</si>
  <si>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</si>
  <si>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</si>
  <si>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</si>
  <si>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</si>
  <si>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</si>
  <si>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</si>
  <si>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</si>
  <si>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</si>
  <si>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</si>
  <si>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</si>
  <si>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</si>
  <si>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</si>
  <si>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</si>
  <si>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</si>
  <si>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</si>
  <si>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</si>
  <si>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</si>
  <si>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</si>
  <si>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</si>
  <si>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</si>
  <si>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</si>
  <si>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</si>
  <si>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</si>
  <si>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</si>
  <si>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</si>
  <si>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</si>
  <si>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</si>
  <si>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</si>
  <si>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</si>
  <si>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</si>
  <si>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</si>
  <si>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</si>
  <si>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</si>
  <si>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</si>
  <si>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</si>
  <si>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</si>
  <si>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</si>
  <si>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</si>
  <si>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</si>
  <si>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</si>
  <si>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</si>
  <si>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</si>
  <si>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</si>
  <si>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</si>
  <si>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</si>
  <si>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</si>
  <si>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</si>
  <si>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</si>
  <si>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</si>
  <si>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</si>
  <si>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</si>
  <si>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</si>
  <si>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</si>
  <si>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</si>
  <si>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</si>
  <si>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</si>
  <si>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</si>
  <si>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</si>
  <si>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</si>
  <si>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</si>
  <si>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</si>
  <si>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</si>
  <si>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</si>
  <si>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</si>
  <si>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</si>
  <si>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</si>
  <si>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</si>
  <si>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</si>
  <si>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</si>
  <si>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</si>
  <si>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</si>
  <si>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</si>
  <si>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</si>
  <si>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</si>
  <si>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</si>
  <si>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</si>
  <si>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</si>
  <si>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</si>
  <si>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</si>
  <si>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</si>
  <si>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</si>
  <si>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</si>
  <si>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</si>
  <si>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</si>
  <si>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</si>
  <si>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</si>
  <si>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</si>
  <si>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</si>
  <si>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</si>
  <si>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</si>
  <si>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</si>
  <si>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</si>
  <si>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</si>
  <si>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</si>
  <si>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</si>
  <si>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</si>
  <si>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</si>
  <si>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</si>
  <si>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</si>
  <si>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</si>
  <si>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</si>
  <si>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</si>
  <si>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</si>
  <si>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</si>
  <si>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</si>
  <si>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</si>
  <si>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</si>
  <si>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</si>
  <si>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</si>
  <si>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</si>
  <si>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</si>
  <si>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</si>
  <si>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</si>
  <si>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</si>
  <si>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</si>
  <si>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</si>
  <si>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</si>
  <si>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</si>
  <si>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</si>
  <si>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</si>
  <si>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</si>
  <si>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</si>
  <si>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</si>
  <si>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</si>
  <si>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</si>
  <si>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</si>
  <si>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</si>
  <si>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</si>
  <si>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</si>
  <si>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</si>
  <si>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</si>
  <si>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</si>
  <si>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</si>
  <si>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</si>
  <si>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</si>
  <si>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</si>
  <si>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</si>
  <si>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</si>
  <si>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</si>
  <si>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</si>
  <si>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</si>
  <si>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</si>
  <si>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</si>
  <si>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</si>
  <si>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</si>
  <si>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</si>
  <si>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</si>
  <si>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</si>
  <si>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</si>
  <si>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</si>
  <si>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</si>
  <si>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</si>
  <si>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</si>
  <si>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</si>
  <si>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</si>
  <si>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</si>
  <si>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</si>
  <si>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</si>
  <si>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</si>
  <si>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</si>
  <si>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</si>
  <si>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</si>
  <si>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</si>
  <si>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</si>
  <si>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</si>
  <si>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</si>
  <si>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</si>
  <si>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</si>
  <si>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</si>
  <si>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</si>
  <si>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</si>
  <si>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</si>
  <si>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</si>
  <si>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</si>
  <si>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</si>
  <si>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</si>
  <si>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</si>
  <si>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</si>
  <si>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</si>
  <si>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</si>
  <si>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</si>
  <si>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</si>
  <si>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</si>
  <si>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</si>
  <si>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</si>
  <si>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</si>
  <si>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</si>
  <si>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</si>
  <si>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</si>
  <si>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</si>
  <si>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</si>
  <si>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</si>
  <si>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</si>
  <si>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</si>
  <si>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</si>
  <si>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</si>
  <si>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</si>
  <si>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</si>
  <si>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</si>
  <si>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</si>
  <si>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</si>
  <si>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</si>
  <si>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</si>
  <si>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</si>
  <si>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</si>
  <si>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</si>
  <si>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</si>
  <si>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</si>
  <si>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</si>
  <si>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</si>
  <si>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</si>
  <si>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</si>
  <si>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</si>
  <si>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</si>
  <si>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</si>
  <si>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</si>
  <si>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</si>
  <si>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</si>
  <si>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</si>
  <si>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</si>
  <si>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</si>
  <si>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</si>
  <si>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</si>
  <si>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</si>
  <si>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</si>
  <si>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</si>
  <si>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</si>
  <si>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</si>
  <si>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</si>
  <si>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</si>
  <si>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</si>
  <si>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</si>
  <si>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</si>
  <si>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</si>
  <si>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</si>
  <si>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</si>
  <si>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</si>
  <si>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</si>
  <si>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</si>
  <si>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</si>
  <si>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</si>
  <si>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</si>
  <si>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</si>
  <si>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</si>
  <si>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</si>
  <si>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</si>
  <si>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</si>
  <si>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</si>
  <si>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</si>
  <si>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</si>
  <si>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</si>
  <si>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</si>
  <si>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</si>
  <si>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</si>
  <si>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</si>
  <si>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</si>
  <si>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</si>
  <si>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</si>
  <si>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</si>
  <si>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</si>
  <si>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</si>
  <si>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</si>
  <si>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</si>
  <si>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</si>
  <si>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</si>
  <si>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</si>
  <si>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</si>
  <si>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</si>
  <si>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</si>
  <si>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</si>
  <si>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</si>
  <si>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</si>
  <si>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</si>
  <si>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</si>
  <si>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</si>
  <si>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</si>
  <si>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</si>
  <si>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</si>
  <si>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</si>
  <si>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</si>
  <si>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</si>
  <si>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</si>
  <si>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</si>
  <si>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</si>
  <si>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</si>
  <si>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</si>
  <si>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</si>
  <si>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</si>
  <si>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</si>
  <si>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</si>
  <si>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</si>
  <si>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</si>
  <si>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</si>
  <si>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</si>
  <si>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</si>
  <si>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</si>
  <si>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</si>
  <si>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</si>
  <si>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</si>
  <si>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</si>
  <si>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</si>
  <si>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</si>
  <si>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</si>
  <si>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</si>
  <si>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</si>
  <si>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</si>
  <si>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</si>
  <si>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</si>
  <si>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</si>
  <si>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</si>
  <si>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</si>
  <si>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</si>
  <si>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</si>
  <si>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</si>
  <si>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</si>
  <si>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</si>
  <si>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</si>
  <si>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</si>
  <si>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</si>
  <si>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</si>
  <si>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</si>
  <si>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</si>
  <si>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</si>
  <si>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</si>
  <si>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</si>
  <si>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</si>
  <si>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</si>
  <si>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</si>
  <si>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</si>
  <si>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</si>
  <si>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</si>
  <si>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</si>
  <si>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</si>
  <si>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</si>
  <si>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</si>
  <si>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</si>
  <si>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</si>
  <si>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</si>
  <si>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</si>
  <si>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</si>
  <si>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</si>
  <si>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</si>
  <si>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</si>
  <si>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</si>
  <si>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</si>
  <si>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</si>
  <si>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</si>
  <si>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</si>
  <si>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</si>
  <si>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</si>
  <si>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</si>
  <si>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</si>
  <si>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</si>
  <si>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</si>
  <si>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</si>
  <si>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</si>
  <si>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</si>
  <si>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</si>
  <si>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</si>
  <si>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</si>
  <si>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</si>
  <si>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</si>
  <si>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</si>
  <si>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</si>
  <si>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</si>
  <si>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</si>
  <si>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</si>
  <si>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</si>
  <si>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</si>
  <si>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</si>
  <si>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</si>
  <si>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</si>
  <si>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</si>
  <si>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</si>
  <si>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</si>
  <si>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</si>
  <si>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</si>
  <si>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</si>
  <si>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</si>
  <si>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</si>
  <si>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</si>
  <si>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</si>
  <si>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</si>
  <si>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</si>
  <si>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</si>
  <si>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</si>
  <si>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</si>
  <si>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</si>
  <si>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</si>
  <si>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</si>
  <si>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</si>
  <si>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</si>
  <si>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</si>
  <si>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</si>
  <si>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</si>
  <si>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</si>
  <si>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</si>
  <si>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</si>
  <si>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</si>
  <si>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</si>
  <si>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</si>
  <si>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</si>
  <si>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</si>
  <si>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</si>
  <si>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</si>
  <si>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</si>
  <si>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</si>
  <si>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</si>
  <si>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</si>
  <si>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</si>
  <si>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</si>
  <si>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</si>
  <si>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</si>
  <si>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</si>
  <si>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</si>
  <si>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</si>
  <si>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</si>
  <si>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</si>
  <si>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</si>
  <si>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</si>
  <si>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</si>
  <si>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</si>
  <si>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</si>
  <si>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</si>
  <si>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</si>
  <si>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</si>
  <si>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</si>
  <si>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</si>
  <si>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</si>
  <si>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</si>
  <si>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</si>
  <si>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</si>
  <si>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</si>
  <si>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</si>
  <si>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</si>
  <si>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</si>
  <si>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</si>
  <si>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</si>
  <si>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</si>
  <si>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</si>
  <si>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</si>
  <si>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</si>
  <si>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</si>
  <si>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</si>
  <si>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</si>
  <si>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</si>
  <si>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</si>
  <si>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</si>
  <si>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</si>
  <si>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</si>
  <si>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</si>
  <si>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</si>
  <si>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</si>
  <si>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</si>
  <si>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</si>
  <si>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</si>
  <si>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</si>
  <si>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</si>
  <si>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</si>
  <si>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</si>
  <si>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</si>
  <si>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</si>
  <si>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</si>
  <si>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</si>
  <si>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</si>
  <si>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</si>
  <si>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</si>
  <si>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</si>
  <si>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</si>
  <si>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</si>
  <si>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</si>
  <si>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</si>
  <si>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</si>
  <si>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</si>
  <si>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</si>
  <si>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</si>
  <si>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</si>
  <si>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</si>
  <si>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</si>
  <si>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</si>
  <si>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</si>
  <si>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</si>
  <si>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</si>
  <si>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</si>
  <si>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</si>
  <si>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</si>
  <si>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</si>
  <si>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</si>
  <si>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</si>
  <si>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</si>
  <si>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</si>
  <si>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</si>
  <si>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</si>
  <si>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</si>
  <si>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</si>
  <si>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</si>
  <si>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</si>
  <si>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</si>
  <si>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</si>
  <si>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</si>
  <si>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</si>
  <si>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</si>
  <si>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</si>
  <si>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</si>
  <si>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</si>
  <si>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</si>
  <si>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</si>
  <si>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</si>
  <si>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</si>
  <si>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</si>
  <si>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</si>
  <si>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</si>
  <si>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</si>
  <si>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</si>
  <si>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</si>
  <si>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</si>
  <si>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</si>
  <si>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</si>
  <si>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</si>
  <si>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</si>
  <si>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</si>
  <si>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</si>
  <si>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</si>
  <si>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</si>
  <si>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</si>
  <si>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</si>
  <si>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</si>
  <si>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</si>
  <si>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</si>
  <si>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</si>
  <si>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</si>
  <si>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</si>
  <si>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</si>
  <si>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</si>
  <si>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</si>
  <si>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</si>
  <si>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</si>
  <si>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</si>
  <si>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</si>
  <si>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</si>
  <si>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</si>
  <si>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</si>
  <si>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</si>
  <si>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</si>
  <si>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</si>
  <si>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</si>
  <si>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</si>
  <si>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</si>
  <si>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</si>
  <si>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</si>
  <si>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</si>
  <si>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</si>
  <si>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</si>
  <si>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</si>
  <si>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</si>
  <si>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</si>
  <si>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</si>
  <si>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</si>
  <si>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</si>
  <si>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</si>
  <si>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</si>
  <si>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</si>
  <si>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</si>
  <si>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</si>
  <si>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</si>
  <si>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</si>
  <si>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</si>
  <si>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</si>
  <si>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</si>
  <si>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</si>
  <si>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</si>
  <si>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</si>
  <si>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</si>
  <si>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</si>
  <si>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</si>
  <si>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</si>
  <si>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</si>
  <si>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</si>
  <si>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</si>
  <si>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</si>
  <si>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</si>
  <si>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</si>
  <si>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</si>
  <si>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</si>
  <si>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</si>
  <si>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</si>
  <si>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</si>
  <si>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</si>
  <si>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</si>
  <si>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</si>
  <si>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</si>
  <si>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</si>
  <si>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</si>
  <si>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</si>
  <si>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</si>
  <si>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</si>
  <si>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</si>
  <si>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</si>
  <si>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</si>
  <si>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</si>
  <si>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</si>
  <si>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</si>
  <si>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</si>
  <si>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</si>
  <si>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</si>
  <si>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</si>
  <si>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</si>
  <si>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</si>
  <si>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</si>
  <si>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</si>
  <si>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</si>
  <si>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</si>
  <si>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</si>
  <si>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</si>
  <si>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</si>
  <si>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</si>
  <si>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</si>
  <si>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</si>
  <si>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</si>
  <si>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</si>
  <si>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</si>
  <si>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</si>
  <si>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</si>
  <si>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</si>
  <si>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</si>
  <si>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</si>
  <si>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</si>
  <si>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</si>
  <si>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</si>
  <si>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</si>
  <si>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</si>
  <si>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</si>
  <si>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</si>
  <si>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</si>
  <si>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</si>
  <si>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</si>
  <si>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</si>
  <si>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</si>
  <si>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</si>
  <si>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</si>
  <si>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</si>
  <si>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</si>
  <si>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</si>
  <si>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</si>
  <si>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</si>
  <si>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</si>
  <si>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</si>
  <si>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</si>
  <si>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</si>
  <si>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</si>
  <si>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</si>
  <si>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</si>
  <si>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</si>
  <si>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</si>
  <si>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</si>
  <si>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</si>
  <si>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</si>
  <si>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</si>
  <si>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</si>
  <si>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</si>
  <si>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</si>
  <si>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</si>
  <si>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</si>
  <si>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</si>
  <si>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</si>
  <si>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</si>
  <si>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</si>
  <si>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</si>
  <si>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</si>
  <si>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</si>
  <si>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</si>
  <si>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</si>
  <si>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</si>
  <si>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</si>
  <si>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</si>
  <si>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</si>
  <si>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</si>
  <si>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</si>
  <si>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</si>
  <si>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</si>
  <si>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</si>
  <si>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</si>
  <si>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</si>
  <si>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</si>
  <si>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</si>
  <si>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</si>
  <si>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</si>
  <si>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</si>
  <si>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</si>
  <si>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</si>
  <si>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</si>
  <si>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</si>
  <si>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</si>
  <si>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</si>
  <si>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</si>
  <si>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</si>
  <si>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</si>
  <si>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</si>
  <si>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</si>
  <si>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</si>
  <si>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</si>
  <si>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</si>
  <si>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</si>
  <si>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</si>
  <si>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</si>
  <si>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</si>
  <si>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</si>
  <si>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</si>
  <si>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</si>
  <si>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</si>
  <si>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</si>
  <si>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</si>
  <si>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</si>
  <si>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</si>
  <si>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</si>
  <si>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</si>
  <si>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</si>
  <si>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</si>
  <si>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</si>
  <si>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</si>
  <si>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</si>
  <si>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</si>
  <si>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</si>
  <si>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</si>
  <si>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</si>
  <si>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</si>
  <si>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</si>
  <si>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</si>
  <si>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</si>
  <si>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</si>
  <si>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</si>
  <si>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</si>
  <si>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</si>
  <si>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</si>
  <si>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</si>
  <si>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</si>
  <si>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</si>
  <si>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</si>
  <si>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</si>
  <si>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</si>
  <si>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</si>
  <si>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</si>
  <si>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</si>
  <si>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</si>
  <si>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</si>
  <si>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</si>
  <si>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</si>
  <si>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</si>
  <si>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</si>
  <si>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</si>
  <si>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</si>
  <si>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</si>
  <si>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</si>
  <si>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</si>
  <si>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</si>
  <si>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</si>
  <si>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</si>
  <si>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</si>
  <si>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</si>
  <si>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</si>
  <si>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</si>
  <si>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</si>
  <si>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</si>
  <si>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</si>
  <si>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</si>
  <si>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</si>
  <si>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</si>
  <si>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</si>
  <si>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</si>
  <si>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</si>
  <si>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</si>
  <si>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</si>
  <si>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</si>
  <si>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</si>
  <si>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</si>
  <si>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</si>
  <si>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</si>
  <si>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</si>
  <si>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</si>
  <si>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</si>
  <si>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</si>
  <si>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</si>
  <si>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</si>
  <si>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</si>
  <si>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</si>
  <si>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</si>
  <si>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</si>
  <si>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</si>
  <si>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</si>
  <si>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</si>
  <si>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</si>
  <si>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</si>
  <si>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</si>
  <si>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</si>
  <si>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</si>
  <si>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</si>
  <si>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</si>
  <si>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</si>
  <si>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</si>
  <si>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</si>
  <si>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</si>
  <si>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</si>
  <si>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</si>
  <si>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</si>
  <si>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</si>
  <si>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</si>
  <si>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</si>
  <si>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</si>
  <si>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</si>
  <si>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</si>
  <si>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</si>
  <si>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</si>
  <si>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</si>
  <si>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</si>
  <si>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</si>
  <si>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</si>
  <si>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</si>
  <si>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</si>
  <si>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</si>
  <si>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</si>
  <si>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</si>
  <si>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</si>
  <si>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</si>
  <si>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</si>
  <si>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</si>
  <si>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</si>
  <si>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</si>
  <si>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</si>
  <si>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</si>
  <si>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</si>
  <si>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</si>
  <si>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</si>
  <si>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</si>
  <si>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</si>
  <si>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</si>
  <si>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</si>
  <si>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</si>
  <si>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</si>
  <si>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</si>
  <si>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</si>
  <si>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</si>
  <si>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</si>
  <si>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</si>
  <si>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</si>
  <si>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</si>
  <si>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</si>
  <si>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</si>
  <si>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</si>
  <si>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</si>
  <si>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</si>
  <si>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</si>
  <si>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</si>
  <si>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</si>
  <si>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</si>
  <si>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</si>
  <si>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</si>
  <si>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</si>
  <si>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</si>
  <si>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</si>
  <si>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</si>
  <si>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</si>
  <si>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</si>
  <si>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</si>
  <si>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</si>
  <si>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</si>
  <si>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</si>
  <si>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</si>
  <si>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</si>
  <si>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</si>
  <si>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</si>
  <si>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</si>
  <si>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</si>
  <si>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</si>
  <si>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</si>
  <si>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</si>
  <si>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</si>
  <si>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</si>
  <si>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</si>
  <si>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</si>
  <si>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</si>
  <si>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</si>
  <si>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</si>
  <si>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</si>
  <si>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</si>
  <si>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</si>
  <si>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</si>
  <si>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</si>
  <si>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</si>
  <si>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</si>
  <si>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</si>
  <si>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</si>
  <si>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</si>
  <si>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</si>
  <si>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</si>
  <si>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</si>
  <si>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</si>
  <si>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</si>
  <si>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</si>
  <si>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</si>
  <si>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</si>
  <si>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</si>
  <si>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</si>
  <si>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</si>
  <si>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</si>
  <si>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</si>
  <si>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</si>
  <si>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</si>
  <si>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</si>
  <si>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</si>
  <si>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</si>
  <si>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</si>
  <si>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</si>
  <si>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</si>
  <si>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</si>
  <si>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</si>
  <si>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</si>
  <si>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</si>
  <si>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</si>
  <si>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</si>
  <si>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</si>
  <si>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</si>
  <si>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</si>
  <si>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</si>
  <si>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</si>
  <si>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</si>
  <si>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</si>
  <si>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</si>
  <si>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</si>
  <si>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</si>
  <si>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</si>
  <si>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</si>
  <si>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</si>
  <si>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</si>
  <si>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</si>
  <si>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</si>
  <si>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</si>
  <si>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</si>
  <si>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</si>
  <si>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</si>
  <si>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</si>
  <si>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</si>
  <si>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</si>
  <si>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</si>
  <si>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</si>
  <si>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</si>
  <si>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</si>
  <si>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</si>
  <si>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</si>
  <si>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</si>
  <si>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</si>
  <si>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</si>
  <si>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</si>
  <si>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</si>
  <si>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</si>
  <si>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</si>
  <si>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</si>
  <si>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</si>
  <si>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</si>
  <si>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</si>
  <si>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</si>
  <si>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</si>
  <si>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</si>
  <si>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</si>
  <si>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</si>
  <si>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</si>
  <si>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</si>
  <si>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</si>
  <si>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</si>
  <si>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</si>
  <si>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</si>
  <si>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</si>
  <si>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</si>
  <si>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</si>
  <si>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</si>
  <si>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</si>
  <si>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</si>
  <si>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</si>
  <si>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</si>
  <si>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</si>
  <si>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</si>
  <si>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</si>
  <si>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</si>
  <si>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</si>
  <si>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</si>
  <si>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</si>
  <si>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</si>
  <si>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</si>
  <si>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</si>
  <si>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</si>
  <si>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</si>
  <si>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</si>
  <si>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</si>
  <si>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</si>
  <si>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</si>
  <si>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</si>
  <si>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</si>
  <si>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</si>
  <si>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</si>
  <si>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</si>
  <si>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</si>
  <si>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</si>
  <si>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</si>
  <si>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</si>
  <si>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</si>
  <si>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</si>
  <si>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</si>
  <si>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</si>
  <si>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</si>
  <si>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</si>
  <si>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</si>
  <si>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</si>
  <si>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</si>
  <si>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</si>
  <si>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</si>
  <si>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</si>
  <si>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</si>
  <si>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</si>
  <si>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</si>
  <si>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</si>
  <si>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</si>
  <si>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</si>
  <si>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</si>
  <si>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</si>
  <si>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</si>
  <si>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</si>
  <si>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</si>
  <si>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</si>
  <si>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</si>
  <si>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</si>
  <si>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</si>
  <si>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</si>
  <si>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</si>
  <si>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</si>
  <si>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</si>
  <si>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</si>
  <si>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</si>
  <si>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</si>
  <si>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</si>
  <si>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</si>
  <si>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</si>
  <si>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</si>
  <si>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</si>
  <si>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</si>
  <si>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</si>
  <si>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</si>
  <si>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</si>
  <si>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</si>
  <si>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</si>
  <si>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</si>
  <si>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</si>
  <si>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</si>
  <si>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</si>
  <si>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</si>
  <si>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</si>
  <si>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</si>
  <si>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</si>
  <si>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</si>
  <si>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</si>
  <si>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</si>
  <si>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</si>
  <si>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</si>
  <si>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</si>
  <si>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</si>
  <si>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</si>
  <si>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</si>
  <si>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</si>
  <si>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</si>
  <si>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</si>
  <si>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</si>
  <si>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</si>
  <si>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</si>
  <si>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</si>
  <si>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</si>
  <si>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</si>
  <si>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</si>
  <si>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</si>
  <si>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</si>
  <si>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</si>
  <si>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</si>
  <si>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</si>
  <si>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</si>
  <si>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</si>
  <si>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</si>
  <si>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</si>
  <si>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</si>
  <si>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</si>
  <si>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</si>
  <si>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</si>
  <si>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</si>
  <si>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</si>
  <si>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</si>
  <si>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</si>
  <si>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</si>
  <si>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</si>
  <si>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</si>
  <si>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</si>
  <si>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</si>
  <si>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</si>
  <si>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</si>
  <si>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</si>
  <si>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</si>
  <si>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</si>
  <si>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</si>
  <si>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</si>
  <si>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</si>
  <si>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</si>
  <si>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</si>
  <si>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</si>
  <si>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</si>
  <si>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</si>
  <si>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</si>
  <si>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</si>
  <si>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</si>
  <si>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</si>
  <si>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</si>
  <si>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</si>
  <si>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</si>
  <si>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</si>
  <si>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</si>
  <si>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</si>
  <si>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</si>
  <si>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</si>
  <si>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</si>
  <si>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</si>
  <si>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</si>
  <si>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</si>
  <si>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</si>
  <si>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</si>
  <si>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</si>
  <si>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</si>
  <si>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</si>
  <si>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</si>
  <si>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</si>
  <si>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</si>
  <si>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</si>
  <si>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</si>
  <si>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</si>
  <si>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</si>
  <si>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</si>
  <si>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</si>
  <si>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</si>
  <si>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</si>
  <si>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</si>
  <si>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</si>
  <si>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</si>
  <si>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</si>
  <si>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</si>
  <si>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</si>
  <si>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</si>
  <si>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</si>
  <si>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</si>
  <si>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</si>
  <si>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</si>
  <si>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</si>
  <si>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</si>
  <si>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</si>
  <si>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</si>
  <si>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</si>
  <si>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</si>
  <si>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</si>
  <si>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</si>
  <si>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</si>
  <si>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</si>
  <si>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</si>
  <si>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</si>
  <si>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</si>
  <si>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</si>
  <si>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</si>
  <si>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</si>
  <si>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</si>
  <si>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</si>
  <si>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</si>
  <si>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</si>
  <si>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</si>
  <si>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</si>
  <si>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</si>
  <si>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</si>
  <si>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</si>
  <si>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</si>
  <si>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</si>
  <si>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</si>
  <si>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</si>
  <si>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</si>
  <si>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</si>
  <si>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</si>
  <si>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</si>
  <si>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</si>
  <si>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</si>
  <si>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</si>
  <si>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</si>
  <si>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</si>
  <si>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</si>
  <si>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</si>
  <si>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</si>
  <si>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</si>
  <si>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</si>
  <si>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</si>
  <si>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</si>
  <si>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</si>
  <si>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</si>
  <si>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</si>
  <si>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</si>
  <si>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</si>
  <si>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</si>
  <si>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</si>
  <si>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</si>
  <si>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</si>
  <si>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</si>
  <si>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</si>
  <si>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</si>
  <si>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</si>
  <si>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</si>
  <si>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</si>
  <si>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</si>
  <si>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</si>
  <si>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</si>
  <si>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</si>
  <si>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</si>
  <si>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</si>
  <si>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</si>
  <si>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</si>
  <si>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</si>
  <si>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</si>
  <si>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</si>
  <si>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</si>
  <si>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</si>
  <si>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</si>
  <si>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</si>
  <si>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</si>
  <si>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</si>
  <si>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</si>
  <si>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</si>
  <si>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</si>
  <si>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</si>
  <si>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</si>
  <si>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</si>
  <si>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</si>
  <si>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</si>
  <si>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</si>
  <si>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</si>
  <si>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</si>
  <si>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</si>
  <si>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</si>
  <si>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</si>
  <si>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</si>
  <si>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</si>
  <si>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</si>
  <si>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</si>
  <si>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</si>
  <si>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</si>
  <si>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</si>
  <si>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</si>
  <si>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</si>
  <si>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</si>
  <si>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</si>
  <si>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</si>
  <si>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</si>
  <si>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</si>
  <si>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</si>
  <si>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</si>
  <si>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</si>
  <si>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</si>
  <si>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</si>
  <si>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</si>
  <si>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</si>
  <si>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</si>
  <si>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</si>
  <si>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</si>
  <si>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</si>
  <si>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</si>
  <si>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</si>
  <si>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</si>
  <si>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</si>
  <si>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</si>
  <si>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</si>
  <si>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</si>
  <si>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</si>
  <si>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</si>
  <si>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</si>
  <si>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</si>
  <si>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</si>
  <si>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</si>
  <si>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</si>
  <si>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</si>
  <si>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</si>
  <si>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</si>
  <si>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</si>
  <si>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</si>
  <si>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</si>
  <si>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</si>
  <si>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</si>
  <si>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</si>
  <si>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</si>
  <si>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</si>
  <si>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</si>
  <si>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</si>
  <si>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</si>
  <si>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</si>
  <si>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</si>
  <si>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</si>
  <si>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</si>
  <si>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</si>
  <si>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</si>
  <si>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</si>
  <si>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</si>
  <si>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</si>
  <si>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</si>
  <si>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</si>
  <si>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</si>
  <si>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</si>
  <si>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</si>
  <si>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</si>
  <si>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</si>
  <si>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</si>
  <si>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</si>
  <si>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</si>
  <si>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</si>
  <si>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</si>
  <si>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</si>
  <si>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</si>
  <si>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</si>
  <si>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</si>
  <si>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</si>
  <si>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</si>
  <si>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</si>
  <si>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</si>
  <si>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</si>
  <si>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</si>
  <si>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</si>
  <si>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</si>
  <si>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</si>
  <si>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</si>
  <si>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</si>
  <si>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</si>
  <si>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</si>
  <si>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</si>
  <si>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</si>
  <si>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</si>
  <si>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</si>
  <si>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</si>
  <si>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</si>
  <si>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</si>
  <si>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</si>
  <si>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</si>
  <si>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</si>
  <si>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</si>
  <si>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</si>
  <si>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</si>
  <si>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</si>
  <si>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</si>
  <si>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</si>
  <si>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</si>
  <si>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</si>
  <si>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</si>
  <si>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</si>
  <si>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</si>
  <si>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</si>
  <si>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</si>
  <si>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</si>
  <si>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</si>
  <si>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</si>
  <si>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</si>
  <si>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</si>
  <si>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</si>
  <si>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</si>
  <si>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</si>
  <si>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</si>
  <si>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</si>
  <si>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</si>
  <si>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</si>
  <si>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</si>
  <si>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</si>
  <si>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</si>
  <si>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</si>
  <si>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</si>
  <si>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</si>
  <si>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</si>
  <si>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</si>
  <si>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</si>
  <si>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</si>
  <si>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</si>
  <si>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</si>
  <si>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</si>
  <si>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</si>
  <si>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</si>
  <si>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</si>
  <si>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</si>
  <si>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</si>
  <si>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</si>
  <si>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</si>
  <si>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</si>
  <si>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</si>
  <si>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</si>
  <si>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</si>
  <si>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</si>
  <si>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</si>
  <si>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</si>
  <si>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</si>
  <si>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</si>
  <si>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</si>
  <si>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</si>
  <si>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</si>
  <si>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</si>
  <si>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</si>
  <si>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</si>
  <si>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</si>
  <si>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</si>
  <si>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</si>
  <si>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</si>
  <si>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</si>
  <si>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</si>
  <si>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</si>
  <si>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</si>
  <si>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</si>
  <si>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</si>
  <si>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</si>
  <si>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</si>
  <si>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</si>
  <si>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</si>
  <si>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</si>
  <si>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</si>
  <si>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</si>
  <si>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</si>
  <si>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</si>
  <si>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</si>
  <si>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</si>
  <si>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</si>
  <si>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</si>
  <si>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</si>
  <si>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</si>
  <si>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</si>
  <si>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</si>
  <si>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</si>
  <si>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</si>
  <si>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</si>
  <si>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</si>
  <si>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</si>
  <si>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</si>
  <si>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</si>
  <si>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</si>
  <si>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</si>
  <si>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</si>
  <si>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</si>
  <si>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</si>
  <si>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</si>
  <si>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</si>
  <si>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</si>
  <si>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</si>
  <si>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</si>
  <si>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</si>
  <si>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</si>
  <si>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</si>
  <si>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</si>
  <si>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</si>
  <si>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</si>
  <si>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</si>
  <si>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</si>
  <si>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</si>
  <si>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</si>
  <si>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</si>
  <si>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</si>
  <si>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</si>
  <si>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</si>
  <si>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</si>
  <si>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</si>
  <si>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</si>
  <si>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</si>
  <si>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</si>
  <si>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</si>
  <si>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</si>
  <si>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</si>
  <si>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</si>
  <si>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</si>
  <si>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</si>
  <si>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</si>
  <si>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</si>
  <si>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</si>
  <si>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</si>
  <si>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</si>
  <si>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</si>
  <si>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</si>
  <si>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</si>
  <si>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</si>
  <si>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</si>
  <si>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</si>
  <si>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</si>
  <si>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</si>
  <si>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</si>
  <si>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</si>
  <si>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</si>
  <si>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</si>
  <si>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</si>
  <si>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</si>
  <si>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</si>
  <si>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</si>
  <si>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</si>
  <si>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</si>
  <si>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</si>
  <si>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</si>
  <si>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</si>
  <si>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</si>
  <si>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</si>
  <si>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</si>
  <si>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</si>
  <si>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</si>
  <si>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</si>
  <si>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</si>
  <si>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</si>
  <si>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</si>
  <si>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</si>
  <si>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</si>
  <si>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</si>
  <si>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</si>
  <si>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</si>
  <si>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</si>
  <si>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</si>
  <si>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</si>
  <si>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</si>
  <si>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</si>
  <si>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</si>
  <si>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</si>
  <si>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</si>
  <si>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</si>
  <si>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</si>
  <si>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</si>
  <si>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</si>
  <si>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</si>
  <si>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</si>
  <si>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</si>
  <si>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</si>
  <si>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</si>
  <si>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</si>
  <si>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</si>
  <si>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</si>
  <si>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</si>
  <si>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</si>
  <si>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</si>
  <si>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</si>
  <si>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</si>
  <si>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</si>
  <si>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</si>
  <si>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</si>
  <si>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</si>
  <si>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</si>
  <si>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</si>
  <si>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</si>
  <si>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</si>
  <si>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</si>
  <si>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</si>
  <si>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</si>
  <si>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</si>
  <si>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</si>
  <si>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</si>
  <si>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</si>
  <si>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</si>
  <si>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</si>
  <si>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</si>
  <si>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</si>
  <si>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</si>
  <si>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</si>
  <si>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</si>
  <si>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</si>
  <si>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</si>
  <si>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</si>
  <si>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</si>
  <si>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</si>
  <si>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</si>
  <si>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</si>
  <si>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</si>
  <si>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</si>
  <si>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</si>
  <si>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</si>
  <si>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</si>
  <si>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</si>
  <si>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</si>
  <si>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</si>
  <si>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</si>
  <si>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</si>
  <si>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</si>
  <si>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</si>
  <si>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</si>
  <si>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</si>
  <si>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</si>
  <si>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</si>
  <si>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</si>
  <si>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</si>
  <si>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</si>
  <si>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</si>
  <si>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</si>
  <si>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</si>
  <si>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</si>
  <si>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</si>
  <si>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</si>
  <si>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</si>
  <si>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</si>
  <si>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</si>
  <si>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</si>
  <si>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</si>
  <si>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</si>
  <si>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</si>
  <si>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</si>
  <si>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</si>
  <si>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</si>
  <si>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</si>
  <si>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</si>
  <si>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</si>
  <si>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</si>
  <si>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</si>
  <si>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</si>
  <si>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</si>
  <si>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</si>
  <si>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</si>
  <si>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</si>
  <si>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</si>
  <si>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</si>
  <si>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</si>
  <si>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</si>
  <si>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</si>
  <si>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</si>
  <si>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</si>
  <si>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</si>
  <si>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</si>
  <si>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</si>
  <si>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</si>
  <si>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</si>
  <si>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</si>
  <si>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</si>
  <si>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</si>
  <si>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</si>
  <si>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</si>
  <si>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</si>
  <si>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</si>
  <si>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</si>
  <si>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</si>
  <si>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</si>
  <si>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</si>
  <si>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</si>
  <si>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</si>
  <si>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</si>
  <si>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</si>
  <si>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</si>
  <si>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</si>
  <si>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</si>
  <si>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</si>
  <si>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</si>
  <si>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</si>
  <si>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</si>
  <si>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</si>
  <si>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</si>
  <si>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</si>
  <si>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</si>
  <si>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</si>
  <si>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</si>
  <si>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</si>
  <si>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</si>
  <si>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</si>
  <si>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</si>
  <si>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</si>
  <si>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</si>
  <si>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</si>
  <si>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</si>
  <si>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</si>
  <si>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</si>
  <si>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</si>
  <si>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</si>
  <si>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</si>
  <si>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</si>
  <si>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</si>
  <si>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</si>
  <si>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</si>
  <si>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</si>
  <si>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</si>
  <si>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</si>
  <si>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</si>
  <si>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</si>
  <si>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</si>
  <si>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</si>
  <si>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</si>
  <si>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</si>
  <si>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</si>
  <si>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</si>
  <si>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</si>
  <si>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</si>
  <si>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</si>
  <si>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</si>
  <si>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</si>
  <si>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</si>
  <si>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</si>
  <si>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</si>
  <si>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</si>
  <si>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</si>
  <si>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</si>
  <si>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</si>
  <si>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</si>
  <si>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</si>
  <si>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</si>
  <si>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</si>
  <si>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</si>
  <si>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</si>
  <si>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</si>
  <si>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</si>
  <si>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</si>
  <si>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</si>
  <si>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</si>
  <si>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</si>
  <si>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</si>
  <si>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</si>
  <si>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</si>
  <si>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</si>
  <si>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</si>
  <si>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</si>
  <si>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</si>
  <si>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</si>
  <si>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</si>
  <si>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</si>
  <si>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</si>
  <si>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</si>
  <si>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</si>
  <si>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</si>
  <si>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</si>
  <si>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</si>
  <si>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</si>
  <si>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</si>
  <si>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</si>
  <si>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</si>
  <si>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</si>
  <si>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</si>
  <si>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</si>
  <si>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</si>
  <si>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</si>
  <si>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</si>
  <si>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</si>
  <si>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</si>
  <si>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</si>
  <si>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</si>
  <si>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</si>
  <si>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</si>
  <si>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</si>
  <si>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</si>
  <si>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</si>
  <si>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</si>
  <si>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</si>
  <si>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</si>
  <si>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</si>
  <si>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</si>
  <si>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</si>
  <si>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</si>
  <si>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</si>
  <si>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</si>
  <si>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</si>
  <si>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</si>
  <si>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</si>
  <si>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</si>
  <si>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</si>
  <si>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</si>
  <si>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</si>
  <si>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</si>
  <si>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</si>
  <si>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</si>
  <si>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</si>
  <si>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</si>
  <si>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</si>
  <si>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</si>
  <si>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</si>
  <si>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</si>
  <si>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</si>
  <si>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</si>
  <si>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</si>
  <si>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</si>
  <si>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</si>
  <si>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</si>
  <si>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</si>
  <si>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</si>
  <si>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</si>
  <si>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</si>
  <si>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</si>
  <si>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</si>
  <si>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</si>
  <si>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</si>
  <si>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</si>
  <si>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</si>
  <si>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</si>
  <si>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</si>
  <si>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</si>
  <si>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</si>
  <si>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</si>
  <si>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</si>
  <si>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</si>
  <si>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</si>
  <si>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</si>
  <si>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</si>
  <si>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</si>
  <si>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</si>
  <si>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</si>
  <si>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</si>
  <si>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</si>
  <si>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</si>
  <si>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</si>
  <si>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</si>
  <si>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</si>
  <si>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</si>
  <si>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</si>
  <si>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</si>
  <si>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</si>
  <si>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</si>
  <si>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</si>
  <si>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</si>
  <si>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</si>
  <si>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</si>
  <si>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</si>
  <si>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</si>
  <si>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</si>
  <si>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</si>
  <si>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</si>
  <si>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</si>
  <si>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</si>
  <si>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</si>
  <si>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</si>
  <si>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</si>
  <si>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</si>
  <si>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</si>
  <si>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</si>
  <si>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</si>
  <si>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</si>
  <si>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</si>
  <si>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</si>
  <si>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</si>
  <si>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</si>
  <si>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</si>
  <si>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</si>
  <si>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</si>
  <si>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</si>
  <si>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</si>
  <si>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</si>
  <si>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</si>
  <si>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</si>
  <si>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</si>
  <si>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</si>
  <si>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</si>
  <si>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</si>
  <si>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</si>
  <si>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</si>
  <si>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</si>
  <si>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</si>
  <si>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</si>
  <si>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</si>
  <si>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</si>
  <si>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</si>
  <si>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</si>
  <si>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</si>
  <si>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</si>
  <si>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</si>
  <si>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</si>
  <si>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</si>
  <si>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</si>
  <si>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</si>
  <si>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</si>
  <si>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</si>
  <si>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</si>
  <si>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</si>
  <si>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</si>
  <si>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</si>
  <si>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</si>
  <si>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</si>
  <si>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</si>
  <si>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</si>
  <si>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</si>
  <si>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</si>
  <si>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</si>
  <si>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</si>
  <si>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</si>
  <si>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</si>
  <si>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</si>
  <si>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</si>
  <si>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</si>
  <si>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</si>
  <si>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</si>
  <si>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</si>
  <si>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</si>
  <si>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</si>
  <si>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</si>
  <si>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</si>
  <si>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</si>
  <si>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</si>
  <si>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</si>
  <si>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</si>
  <si>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</si>
  <si>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</si>
  <si>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</si>
  <si>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</si>
  <si>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</si>
  <si>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</si>
  <si>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</si>
  <si>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</si>
  <si>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</si>
  <si>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</si>
  <si>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</si>
  <si>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</si>
  <si>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</si>
  <si>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</si>
  <si>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</si>
  <si>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</si>
  <si>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</si>
  <si>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</si>
  <si>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</si>
  <si>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</si>
  <si>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</si>
  <si>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</si>
  <si>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</si>
  <si>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</si>
  <si>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</si>
  <si>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</si>
  <si>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</si>
  <si>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</si>
  <si>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</si>
  <si>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</si>
  <si>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</si>
  <si>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</si>
  <si>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</si>
  <si>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</si>
  <si>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</si>
  <si>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</si>
  <si>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</si>
  <si>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</si>
  <si>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</si>
  <si>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</si>
  <si>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</si>
  <si>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</si>
  <si>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</si>
  <si>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</si>
  <si>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</si>
  <si>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</si>
  <si>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</si>
  <si>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</si>
  <si>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</si>
  <si>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</si>
  <si>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</si>
  <si>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</si>
  <si>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</si>
  <si>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</si>
  <si>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</si>
  <si>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</si>
  <si>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</si>
  <si>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</si>
  <si>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</si>
  <si>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</si>
  <si>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</si>
  <si>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</si>
  <si>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</si>
  <si>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</si>
  <si>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</si>
  <si>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</si>
  <si>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</si>
  <si>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</si>
  <si>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</si>
  <si>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</si>
  <si>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</si>
  <si>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</si>
  <si>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</si>
  <si>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</si>
  <si>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</si>
  <si>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</si>
  <si>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</si>
  <si>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</si>
  <si>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</si>
  <si>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</si>
  <si>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</si>
  <si>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</si>
  <si>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</si>
  <si>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</si>
  <si>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</si>
  <si>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</si>
  <si>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</si>
  <si>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</si>
  <si>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</si>
  <si>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</si>
  <si>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</si>
  <si>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</si>
  <si>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</si>
  <si>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</si>
  <si>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</si>
  <si>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</si>
  <si>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</si>
  <si>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</si>
  <si>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</si>
  <si>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</si>
  <si>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</si>
  <si>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</si>
  <si>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</si>
  <si>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</si>
  <si>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</si>
  <si>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</si>
  <si>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</si>
  <si>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</si>
  <si>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</si>
  <si>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</si>
  <si>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</si>
  <si>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</si>
  <si>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</si>
  <si>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</si>
  <si>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</si>
  <si>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</si>
  <si>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</si>
  <si>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</si>
  <si>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</si>
  <si>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</si>
  <si>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</si>
  <si>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</si>
  <si>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</si>
  <si>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</si>
  <si>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</si>
  <si>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</si>
  <si>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</si>
  <si>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</si>
  <si>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</si>
  <si>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</si>
  <si>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</si>
  <si>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</si>
  <si>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</si>
  <si>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</si>
  <si>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</si>
  <si>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</si>
  <si>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</si>
  <si>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</si>
  <si>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</si>
  <si>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</si>
  <si>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</si>
  <si>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</si>
  <si>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</si>
  <si>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</si>
  <si>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</si>
  <si>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</si>
  <si>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</si>
  <si>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</si>
  <si>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</si>
  <si>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</si>
  <si>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</si>
  <si>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</si>
  <si>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</si>
  <si>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</si>
  <si>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</si>
  <si>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</si>
  <si>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</si>
  <si>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</si>
  <si>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</si>
  <si>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</si>
  <si>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</si>
  <si>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</si>
  <si>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</si>
  <si>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</si>
  <si>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</si>
  <si>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</si>
  <si>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</si>
  <si>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</si>
  <si>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</si>
  <si>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</si>
  <si>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</si>
  <si>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</si>
  <si>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</si>
  <si>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</si>
  <si>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</si>
  <si>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</si>
  <si>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</si>
  <si>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</si>
  <si>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</si>
  <si>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</si>
  <si>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</si>
  <si>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</si>
  <si>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</si>
  <si>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</si>
  <si>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</si>
  <si>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</si>
  <si>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</si>
  <si>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</si>
  <si>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</si>
  <si>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</si>
  <si>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</si>
  <si>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</si>
  <si>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</si>
  <si>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</si>
  <si>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</si>
  <si>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</si>
  <si>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</si>
  <si>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</si>
  <si>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</si>
  <si>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</si>
  <si>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</si>
  <si>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</si>
  <si>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</si>
  <si>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</si>
  <si>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</si>
  <si>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</si>
  <si>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</si>
  <si>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</si>
  <si>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</si>
  <si>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</si>
  <si>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</si>
  <si>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</si>
  <si>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</si>
  <si>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</si>
  <si>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</si>
  <si>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</si>
  <si>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</si>
  <si>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</si>
  <si>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</si>
  <si>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</si>
  <si>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</si>
  <si>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</si>
  <si>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</si>
  <si>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</si>
  <si>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</si>
  <si>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</si>
  <si>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</si>
  <si>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</si>
  <si>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</si>
  <si>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</si>
  <si>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</si>
  <si>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</si>
  <si>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</si>
  <si>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</si>
  <si>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</si>
  <si>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</si>
  <si>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</si>
  <si>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</si>
  <si>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</si>
  <si>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</si>
  <si>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</si>
  <si>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</si>
  <si>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</si>
  <si>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</si>
  <si>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</si>
  <si>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</si>
  <si>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</si>
  <si>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</si>
  <si>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</si>
  <si>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</si>
  <si>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</si>
  <si>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</si>
  <si>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</si>
  <si>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</si>
  <si>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</si>
  <si>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</si>
  <si>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</si>
  <si>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</si>
  <si>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</si>
  <si>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</si>
  <si>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</si>
  <si>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</si>
  <si>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</si>
  <si>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</si>
  <si>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</si>
  <si>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</si>
  <si>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</si>
  <si>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</si>
  <si>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</si>
  <si>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</si>
  <si>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</si>
  <si>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</si>
  <si>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</si>
  <si>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</si>
  <si>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</si>
  <si>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</si>
  <si>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</si>
  <si>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</si>
  <si>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</si>
  <si>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</si>
  <si>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</si>
  <si>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</si>
  <si>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</si>
  <si>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</si>
  <si>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</si>
  <si>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</si>
  <si>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</si>
  <si>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</si>
  <si>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</si>
  <si>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</si>
  <si>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</si>
  <si>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</si>
  <si>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</si>
  <si>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</si>
  <si>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</si>
  <si>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</si>
  <si>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</si>
  <si>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</si>
  <si>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</si>
  <si>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</si>
  <si>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</si>
  <si>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</si>
  <si>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</si>
  <si>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</si>
  <si>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</si>
  <si>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</si>
  <si>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</si>
  <si>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</si>
  <si>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</si>
  <si>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</si>
  <si>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</si>
  <si>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</si>
  <si>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</si>
  <si>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</si>
  <si>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</si>
  <si>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</si>
  <si>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</si>
  <si>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</si>
  <si>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</si>
  <si>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</si>
  <si>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</si>
  <si>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</si>
  <si>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</si>
  <si>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</si>
  <si>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</si>
  <si>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</si>
  <si>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</si>
  <si>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</si>
  <si>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</si>
  <si>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</si>
  <si>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</si>
  <si>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</si>
  <si>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</si>
  <si>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</si>
  <si>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</si>
  <si>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</si>
  <si>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</si>
  <si>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</si>
  <si>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</si>
  <si>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</si>
  <si>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</si>
  <si>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</si>
  <si>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</si>
  <si>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</si>
  <si>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</si>
  <si>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</si>
  <si>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</si>
  <si>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</si>
  <si>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</si>
  <si>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</si>
  <si>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</si>
  <si>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</si>
  <si>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</si>
  <si>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</si>
  <si>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</si>
  <si>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</si>
  <si>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</si>
  <si>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</si>
  <si>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</si>
  <si>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</si>
  <si>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</si>
  <si>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</si>
  <si>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</si>
  <si>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</si>
  <si>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</si>
  <si>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</si>
  <si>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</si>
  <si>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</si>
  <si>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</si>
  <si>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</si>
  <si>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</si>
  <si>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</si>
  <si>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</si>
  <si>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</si>
  <si>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</si>
  <si>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</si>
  <si>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</si>
  <si>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</si>
  <si>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</si>
  <si>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</si>
  <si>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</si>
  <si>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</si>
  <si>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</si>
  <si>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</si>
  <si>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</si>
  <si>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</si>
  <si>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</si>
  <si>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</si>
  <si>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</si>
  <si>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</si>
  <si>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</si>
  <si>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</si>
  <si>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</si>
  <si>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</si>
  <si>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</si>
  <si>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</si>
  <si>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</si>
  <si>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</si>
  <si>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</si>
  <si>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</si>
  <si>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</si>
  <si>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</si>
  <si>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</si>
  <si>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</si>
  <si>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</si>
  <si>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</si>
  <si>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</si>
  <si>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</si>
  <si>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</si>
  <si>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</si>
  <si>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</si>
  <si>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</si>
  <si>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</si>
  <si>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</si>
  <si>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</si>
  <si>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</si>
  <si>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</si>
  <si>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</si>
  <si>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</si>
  <si>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</si>
  <si>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</si>
  <si>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</si>
  <si>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</si>
  <si>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</si>
  <si>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</si>
  <si>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</si>
  <si>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</si>
  <si>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</si>
  <si>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</si>
  <si>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</si>
  <si>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</si>
  <si>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</si>
  <si>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</si>
  <si>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</si>
  <si>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</si>
  <si>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</si>
  <si>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</si>
  <si>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</si>
  <si>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</si>
  <si>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</si>
  <si>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</si>
  <si>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</si>
  <si>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</si>
  <si>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</si>
  <si>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</si>
  <si>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</si>
  <si>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</si>
  <si>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</si>
  <si>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</si>
  <si>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</si>
  <si>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</si>
  <si>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</si>
  <si>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</si>
  <si>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</si>
  <si>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</si>
  <si>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</si>
  <si>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</si>
  <si>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</si>
  <si>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</si>
  <si>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</si>
  <si>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</si>
  <si>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</si>
  <si>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</si>
  <si>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</si>
  <si>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</si>
  <si>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</si>
  <si>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</si>
  <si>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</si>
  <si>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</si>
  <si>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</si>
  <si>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</si>
  <si>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</si>
  <si>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</si>
  <si>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</si>
  <si>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</si>
  <si>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</si>
  <si>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</si>
  <si>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</si>
  <si>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</si>
  <si>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</si>
  <si>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</si>
  <si>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</si>
  <si>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</si>
  <si>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</si>
  <si>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</si>
  <si>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</si>
  <si>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</si>
  <si>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</si>
  <si>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</si>
  <si>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</si>
  <si>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</si>
  <si>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</si>
  <si>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</si>
  <si>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</si>
  <si>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</si>
  <si>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</si>
  <si>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</si>
  <si>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</si>
  <si>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</si>
  <si>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</si>
  <si>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</si>
  <si>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</si>
  <si>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</si>
  <si>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</si>
  <si>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</si>
  <si>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</si>
  <si>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</si>
  <si>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</si>
  <si>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</si>
  <si>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</si>
  <si>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</si>
  <si>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</si>
  <si>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</si>
  <si>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</si>
  <si>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</si>
  <si>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</si>
  <si>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</si>
  <si>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</si>
  <si>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</si>
  <si>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</si>
  <si>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</si>
  <si>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</si>
  <si>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</si>
  <si>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</si>
  <si>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</si>
  <si>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</si>
  <si>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</si>
  <si>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</si>
  <si>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</si>
  <si>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</si>
  <si>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</si>
  <si>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</si>
  <si>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</si>
  <si>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</si>
  <si>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</si>
  <si>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</si>
  <si>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</si>
  <si>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</si>
  <si>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</si>
  <si>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</si>
  <si>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</si>
  <si>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</si>
  <si>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</si>
  <si>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</si>
  <si>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</si>
  <si>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</si>
  <si>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</si>
  <si>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</si>
  <si>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</si>
  <si>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</si>
  <si>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</si>
  <si>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</si>
  <si>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</si>
  <si>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</si>
  <si>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</si>
  <si>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</si>
  <si>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</si>
  <si>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</si>
  <si>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</si>
  <si>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</si>
  <si>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</si>
  <si>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</si>
  <si>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</si>
  <si>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</si>
  <si>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</si>
  <si>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</si>
  <si>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</si>
  <si>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</si>
  <si>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</si>
  <si>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</si>
  <si>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</si>
  <si>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</si>
  <si>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</si>
  <si>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</si>
  <si>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</si>
  <si>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</si>
  <si>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</si>
  <si>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</si>
  <si>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</si>
  <si>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</si>
  <si>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</si>
  <si>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</si>
  <si>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</si>
  <si>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</si>
  <si>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</si>
  <si>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</si>
  <si>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</si>
  <si>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</si>
  <si>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</si>
  <si>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</si>
  <si>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</si>
  <si>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</si>
  <si>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</si>
  <si>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</si>
  <si>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</si>
  <si>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</si>
  <si>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</si>
  <si>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</si>
  <si>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</si>
  <si>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</si>
  <si>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</si>
  <si>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</si>
  <si>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</si>
  <si>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</si>
  <si>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</si>
  <si>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</si>
  <si>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</si>
  <si>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</si>
  <si>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</si>
  <si>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</si>
  <si>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</si>
  <si>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</si>
  <si>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</si>
  <si>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</si>
  <si>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</si>
  <si>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</si>
  <si>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</si>
  <si>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</si>
  <si>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</si>
  <si>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</si>
  <si>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</si>
  <si>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</si>
  <si>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</si>
  <si>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</si>
  <si>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</si>
  <si>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</si>
  <si>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</si>
  <si>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</si>
  <si>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</si>
  <si>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</si>
  <si>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</si>
  <si>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</si>
  <si>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</si>
  <si>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</si>
  <si>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</si>
  <si>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</si>
  <si>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</si>
  <si>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</si>
  <si>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</si>
  <si>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</si>
  <si>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</si>
  <si>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</si>
  <si>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</si>
  <si>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</si>
  <si>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</si>
  <si>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</si>
  <si>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</si>
  <si>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</si>
  <si>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</si>
  <si>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</si>
  <si>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</si>
  <si>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</si>
  <si>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</si>
  <si>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</si>
  <si>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</si>
  <si>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</si>
  <si>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</si>
  <si>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</si>
  <si>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</si>
  <si>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</si>
  <si>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</si>
  <si>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</si>
  <si>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</si>
  <si>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</si>
  <si>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</si>
  <si>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</si>
  <si>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</si>
  <si>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</si>
  <si>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</si>
  <si>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</si>
  <si>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</si>
  <si>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</si>
  <si>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</si>
  <si>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</si>
  <si>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</si>
  <si>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</si>
  <si>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</si>
  <si>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</si>
  <si>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</si>
  <si>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</si>
  <si>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</si>
  <si>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</si>
  <si>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</si>
  <si>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</si>
  <si>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</si>
  <si>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</si>
  <si>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</si>
  <si>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</si>
  <si>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</si>
  <si>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</si>
  <si>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</si>
  <si>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</si>
  <si>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</si>
  <si>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</si>
  <si>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</si>
  <si>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</si>
  <si>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</si>
  <si>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</si>
  <si>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</si>
  <si>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</si>
  <si>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</si>
  <si>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</si>
  <si>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</si>
  <si>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</si>
  <si>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</si>
  <si>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</si>
  <si>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</si>
  <si>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</si>
  <si>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</si>
  <si>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</si>
  <si>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</si>
  <si>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</si>
  <si>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</si>
  <si>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</si>
  <si>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</si>
  <si>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</si>
  <si>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</si>
  <si>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</si>
  <si>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</si>
  <si>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</si>
  <si>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</si>
  <si>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</si>
  <si>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</si>
  <si>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</si>
  <si>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</si>
  <si>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</si>
  <si>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</si>
  <si>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</si>
  <si>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</si>
  <si>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</si>
  <si>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</si>
  <si>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</si>
  <si>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</si>
  <si>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</si>
  <si>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</si>
  <si>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</si>
  <si>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</si>
  <si>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</si>
  <si>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</si>
  <si>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</si>
  <si>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</si>
  <si>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</si>
  <si>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</si>
  <si>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</si>
  <si>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</si>
  <si>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</si>
  <si>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</si>
  <si>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</si>
  <si>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</si>
  <si>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</si>
  <si>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</si>
  <si>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</si>
  <si>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</si>
  <si>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</si>
  <si>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</si>
  <si>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</si>
  <si>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</si>
  <si>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</si>
  <si>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</si>
  <si>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</si>
  <si>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</si>
  <si>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</si>
  <si>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</si>
  <si>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</si>
  <si>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</si>
  <si>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</si>
  <si>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</si>
  <si>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</si>
  <si>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</si>
  <si>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</si>
  <si>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</si>
  <si>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</si>
  <si>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</si>
  <si>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</si>
  <si>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</si>
  <si>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</si>
  <si>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</si>
  <si>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</si>
  <si>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</si>
  <si>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</si>
  <si>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</si>
  <si>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</si>
  <si>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</si>
  <si>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</si>
  <si>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</si>
  <si>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</si>
  <si>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</si>
  <si>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</si>
  <si>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</si>
  <si>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</si>
  <si>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</si>
  <si>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</si>
  <si>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</si>
  <si>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</si>
  <si>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</si>
  <si>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</si>
  <si>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</si>
  <si>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</si>
  <si>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</si>
  <si>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</si>
  <si>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</si>
  <si>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</si>
  <si>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</si>
  <si>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</si>
  <si>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</si>
  <si>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</si>
  <si>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</si>
  <si>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</si>
  <si>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</si>
  <si>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</si>
  <si>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</si>
  <si>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</si>
  <si>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</si>
  <si>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</si>
  <si>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</si>
  <si>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</si>
  <si>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</si>
  <si>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</si>
  <si>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</si>
  <si>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</si>
  <si>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</si>
  <si>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</si>
  <si>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</si>
  <si>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</si>
  <si>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</si>
  <si>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</si>
  <si>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</si>
  <si>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</si>
  <si>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</si>
  <si>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</si>
  <si>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</si>
  <si>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</si>
  <si>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</si>
  <si>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</si>
  <si>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</si>
  <si>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</si>
  <si>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</si>
  <si>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</si>
  <si>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</si>
  <si>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</si>
  <si>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</si>
  <si>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</si>
  <si>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</si>
  <si>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</si>
  <si>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</si>
  <si>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</si>
  <si>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</si>
  <si>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</si>
  <si>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</si>
  <si>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</si>
  <si>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</si>
  <si>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</si>
  <si>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</si>
  <si>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</si>
  <si>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</si>
  <si>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</si>
  <si>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</si>
  <si>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</si>
  <si>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</si>
  <si>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</si>
  <si>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</si>
  <si>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</si>
  <si>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</si>
  <si>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</si>
  <si>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</si>
  <si>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</si>
  <si>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</si>
  <si>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</si>
  <si>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</si>
  <si>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</si>
  <si>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</si>
  <si>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</si>
  <si>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</si>
  <si>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</si>
  <si>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</si>
  <si>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</si>
  <si>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</si>
  <si>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</si>
  <si>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</si>
  <si>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</si>
  <si>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</si>
  <si>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</si>
  <si>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</si>
  <si>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</si>
  <si>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</si>
  <si>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</si>
  <si>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</si>
  <si>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</si>
  <si>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</si>
  <si>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</si>
  <si>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</si>
  <si>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</si>
  <si>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</si>
  <si>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</si>
  <si>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</si>
  <si>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</si>
  <si>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</si>
  <si>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</si>
  <si>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</si>
  <si>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</si>
  <si>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</si>
  <si>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</si>
  <si>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</si>
  <si>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</si>
  <si>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</si>
  <si>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</si>
  <si>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</si>
  <si>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</si>
  <si>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</si>
  <si>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</si>
  <si>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</si>
  <si>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</si>
  <si>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</si>
  <si>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</si>
  <si>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</si>
  <si>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</si>
  <si>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</si>
  <si>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</si>
  <si>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</si>
  <si>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</si>
  <si>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</si>
  <si>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</si>
  <si>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</si>
  <si>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</si>
  <si>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</si>
  <si>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</si>
  <si>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</si>
  <si>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</si>
  <si>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</si>
  <si>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</si>
  <si>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</si>
  <si>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</si>
  <si>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</si>
  <si>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</si>
  <si>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</si>
  <si>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</si>
  <si>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</si>
  <si>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</si>
  <si>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</si>
  <si>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</si>
  <si>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</si>
  <si>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</si>
  <si>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</si>
  <si>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</si>
  <si>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</si>
  <si>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</si>
  <si>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</si>
  <si>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</si>
  <si>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</si>
  <si>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</si>
  <si>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</si>
  <si>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</si>
  <si>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</si>
  <si>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</si>
  <si>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</si>
  <si>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</si>
  <si>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</si>
  <si>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</si>
  <si>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</si>
  <si>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</si>
  <si>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</si>
  <si>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</si>
  <si>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</si>
  <si>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</si>
  <si>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</si>
  <si>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</si>
  <si>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</si>
  <si>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</si>
  <si>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</si>
  <si>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</si>
  <si>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</si>
  <si>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</si>
  <si>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</si>
  <si>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</si>
  <si>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</si>
  <si>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</si>
  <si>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</si>
  <si>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</si>
  <si>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</si>
  <si>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</si>
  <si>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</si>
  <si>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</si>
  <si>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</si>
  <si>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</si>
  <si>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</si>
  <si>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</si>
  <si>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</si>
  <si>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</si>
  <si>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</si>
  <si>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</si>
  <si>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</si>
  <si>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</si>
  <si>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</si>
  <si>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</si>
  <si>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</si>
  <si>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</si>
  <si>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</si>
  <si>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</si>
  <si>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</si>
  <si>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</si>
  <si>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</si>
  <si>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</si>
  <si>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</si>
  <si>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</si>
  <si>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</si>
  <si>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</si>
  <si>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</si>
  <si>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</si>
  <si>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</si>
  <si>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</si>
  <si>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</si>
  <si>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</si>
  <si>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</si>
  <si>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</si>
  <si>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</si>
  <si>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</si>
  <si>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</si>
  <si>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</si>
  <si>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</si>
  <si>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</si>
  <si>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</si>
  <si>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</si>
  <si>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</si>
  <si>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</si>
  <si>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</si>
  <si>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</si>
  <si>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</si>
  <si>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</si>
  <si>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</si>
  <si>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</si>
  <si>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</si>
  <si>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</si>
  <si>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</si>
  <si>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</si>
  <si>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</si>
  <si>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</si>
  <si>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</si>
  <si>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</si>
  <si>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</si>
  <si>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</si>
  <si>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</si>
  <si>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</si>
  <si>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</si>
  <si>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</si>
  <si>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</si>
  <si>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</si>
  <si>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</si>
  <si>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</si>
  <si>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</si>
  <si>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</si>
  <si>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</si>
  <si>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</si>
  <si>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</si>
  <si>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</si>
  <si>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</si>
  <si>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</si>
  <si>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</si>
  <si>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</si>
  <si>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</si>
  <si>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</si>
  <si>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</si>
  <si>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</si>
  <si>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</si>
  <si>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</si>
  <si>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</si>
  <si>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</si>
  <si>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</si>
  <si>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</si>
  <si>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</si>
  <si>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</si>
  <si>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</si>
  <si>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</si>
  <si>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</si>
  <si>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</si>
  <si>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</si>
  <si>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</si>
  <si>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</si>
  <si>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</si>
  <si>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</si>
  <si>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</si>
  <si>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</si>
  <si>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</si>
  <si>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</si>
  <si>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</si>
  <si>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</si>
  <si>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</si>
  <si>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</si>
  <si>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</si>
  <si>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</si>
  <si>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</si>
  <si>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</si>
  <si>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</si>
  <si>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</si>
  <si>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</si>
  <si>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</si>
  <si>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</si>
  <si>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</si>
  <si>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</si>
  <si>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</si>
  <si>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</si>
  <si>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</si>
  <si>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</si>
  <si>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</si>
  <si>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</si>
  <si>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</si>
  <si>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</si>
  <si>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</si>
  <si>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</si>
  <si>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</si>
  <si>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</si>
  <si>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</si>
  <si>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</si>
  <si>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</si>
  <si>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</si>
  <si>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</si>
  <si>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</si>
  <si>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</si>
  <si>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</si>
  <si>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</si>
  <si>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</si>
  <si>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</si>
  <si>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</si>
  <si>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</si>
  <si>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</si>
  <si>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</si>
  <si>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</si>
  <si>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</si>
  <si>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</si>
  <si>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</si>
  <si>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</si>
  <si>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</si>
  <si>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</si>
  <si>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</si>
  <si>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</si>
  <si>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</si>
  <si>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</si>
  <si>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</si>
  <si>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</si>
  <si>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</si>
  <si>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</si>
  <si>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</si>
  <si>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</si>
  <si>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</si>
  <si>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</si>
  <si>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</si>
  <si>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</si>
  <si>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</si>
  <si>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</si>
  <si>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</si>
  <si>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</si>
  <si>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</si>
  <si>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</si>
  <si>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</si>
  <si>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</si>
  <si>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</si>
  <si>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</si>
  <si>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</si>
  <si>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</si>
  <si>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</si>
  <si>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</si>
  <si>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</si>
  <si>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</si>
  <si>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</si>
  <si>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</si>
  <si>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</si>
  <si>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</si>
  <si>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</si>
  <si>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</si>
  <si>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</si>
  <si>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</si>
  <si>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</si>
  <si>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</si>
  <si>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</si>
  <si>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</si>
  <si>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</si>
  <si>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</si>
  <si>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</si>
  <si>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</si>
  <si>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</si>
  <si>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</si>
  <si>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</si>
  <si>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</si>
  <si>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</si>
  <si>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</si>
  <si>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</si>
  <si>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</si>
  <si>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</si>
  <si>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</si>
  <si>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</si>
  <si>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</si>
  <si>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</si>
  <si>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</si>
  <si>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</si>
  <si>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</si>
  <si>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</si>
  <si>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</si>
  <si>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</si>
  <si>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</si>
  <si>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</si>
  <si>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</si>
  <si>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</si>
  <si>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</si>
  <si>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</si>
  <si>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</si>
  <si>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</si>
  <si>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</si>
  <si>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</si>
  <si>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</si>
  <si>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</si>
  <si>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</si>
  <si>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</si>
  <si>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</si>
  <si>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</si>
  <si>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</si>
  <si>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</si>
  <si>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</si>
  <si>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</si>
  <si>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</si>
  <si>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</si>
  <si>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</si>
  <si>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</si>
  <si>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</si>
  <si>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</si>
  <si>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</si>
  <si>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</si>
  <si>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</si>
  <si>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</si>
  <si>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</si>
  <si>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</si>
  <si>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</si>
  <si>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</si>
  <si>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</si>
  <si>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</si>
  <si>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</si>
  <si>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</si>
  <si>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</si>
  <si>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</si>
  <si>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</si>
  <si>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</si>
  <si>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</si>
  <si>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</si>
  <si>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</si>
  <si>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</si>
  <si>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</si>
  <si>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</si>
  <si>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</si>
  <si>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</si>
  <si>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</si>
  <si>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</si>
  <si>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</si>
  <si>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</si>
  <si>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</si>
  <si>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</si>
  <si>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</si>
  <si>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</si>
  <si>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</si>
  <si>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</si>
  <si>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</si>
  <si>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</si>
  <si>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</si>
  <si>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</si>
  <si>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</si>
  <si>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</si>
  <si>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</si>
  <si>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</si>
  <si>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</si>
  <si>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</si>
  <si>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</si>
  <si>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</si>
  <si>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</si>
  <si>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</si>
  <si>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</si>
  <si>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</si>
  <si>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</si>
  <si>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</si>
  <si>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</si>
  <si>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</si>
  <si>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</si>
  <si>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</si>
  <si>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</si>
  <si>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</si>
  <si>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</si>
  <si>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</si>
  <si>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</si>
  <si>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</si>
  <si>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</si>
  <si>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</si>
  <si>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</si>
  <si>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</si>
  <si>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</si>
  <si>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</si>
  <si>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</si>
  <si>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</si>
  <si>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</si>
  <si>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</si>
  <si>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</si>
  <si>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</si>
  <si>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</si>
  <si>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</si>
  <si>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</si>
  <si>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</si>
  <si>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</si>
  <si>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</si>
  <si>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</si>
  <si>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</si>
  <si>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</si>
  <si>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</si>
  <si>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</si>
  <si>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</si>
  <si>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</si>
  <si>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</si>
  <si>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</si>
  <si>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</si>
  <si>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</si>
  <si>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</si>
  <si>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</si>
  <si>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</si>
  <si>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</si>
  <si>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</si>
  <si>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</si>
  <si>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</si>
  <si>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</si>
  <si>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</si>
  <si>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</si>
  <si>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</si>
  <si>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</si>
  <si>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</si>
  <si>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</si>
  <si>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</si>
  <si>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</si>
  <si>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</si>
  <si>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</si>
  <si>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</si>
  <si>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</si>
  <si>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</si>
  <si>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</si>
  <si>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</si>
  <si>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</si>
  <si>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</si>
  <si>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</si>
  <si>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</si>
  <si>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</si>
  <si>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</si>
  <si>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</si>
  <si>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</si>
  <si>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</si>
  <si>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</si>
  <si>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</si>
  <si>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</si>
  <si>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</si>
  <si>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</si>
  <si>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</si>
  <si>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</si>
  <si>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</si>
  <si>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</si>
  <si>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</si>
  <si>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</si>
  <si>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</si>
  <si>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</si>
  <si>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</si>
  <si>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</si>
  <si>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</si>
  <si>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</si>
  <si>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</si>
  <si>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</si>
  <si>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</si>
  <si>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</si>
  <si>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</si>
  <si>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</si>
  <si>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</si>
  <si>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</si>
  <si>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</si>
  <si>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</si>
  <si>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</si>
  <si>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</si>
  <si>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</si>
  <si>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</si>
  <si>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</si>
  <si>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</si>
  <si>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</si>
  <si>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</si>
  <si>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</si>
  <si>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</si>
  <si>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</si>
  <si>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</si>
  <si>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</si>
  <si>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</si>
  <si>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</si>
  <si>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</si>
  <si>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</si>
  <si>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</si>
  <si>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</si>
  <si>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</si>
  <si>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</si>
  <si>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</si>
  <si>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</si>
  <si>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</si>
  <si>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</si>
  <si>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</si>
  <si>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</si>
  <si>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</si>
  <si>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</si>
  <si>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</si>
  <si>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</si>
  <si>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</si>
  <si>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</si>
  <si>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</si>
  <si>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</si>
  <si>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</si>
  <si>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</si>
  <si>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</si>
  <si>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</si>
  <si>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</si>
  <si>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</si>
  <si>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</si>
  <si>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</si>
  <si>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</si>
  <si>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</si>
  <si>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</si>
  <si>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</si>
  <si>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</si>
  <si>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</si>
  <si>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</si>
  <si>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</si>
  <si>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</si>
  <si>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</si>
  <si>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</si>
  <si>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</si>
  <si>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</si>
  <si>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</si>
  <si>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</si>
  <si>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</si>
  <si>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</si>
  <si>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</si>
  <si>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</si>
  <si>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</si>
  <si>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</si>
  <si>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</si>
  <si>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</si>
  <si>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</si>
  <si>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</si>
  <si>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</si>
  <si>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</si>
  <si>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</si>
  <si>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</si>
  <si>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</si>
  <si>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</si>
  <si>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</si>
  <si>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</si>
  <si>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</si>
  <si>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</si>
  <si>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</si>
  <si>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</si>
  <si>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</si>
  <si>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</si>
  <si>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</si>
  <si>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</si>
  <si>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</si>
  <si>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</si>
  <si>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</si>
  <si>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</si>
  <si>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</si>
  <si>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</si>
  <si>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</si>
  <si>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</si>
  <si>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</si>
  <si>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</si>
  <si>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</si>
  <si>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</si>
  <si>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</si>
  <si>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</si>
  <si>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</si>
  <si>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</si>
  <si>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</si>
  <si>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</si>
  <si>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</si>
  <si>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</si>
  <si>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</si>
  <si>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</si>
  <si>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</si>
  <si>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</si>
  <si>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</si>
  <si>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</si>
  <si>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</si>
  <si>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</si>
  <si>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</si>
  <si>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</si>
  <si>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</si>
  <si>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</si>
  <si>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</si>
  <si>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</si>
  <si>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</si>
  <si>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</si>
  <si>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</si>
  <si>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</si>
  <si>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</si>
  <si>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</si>
  <si>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</si>
  <si>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</si>
  <si>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</si>
  <si>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</si>
  <si>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</si>
  <si>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</si>
  <si>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</si>
  <si>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</si>
  <si>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</si>
  <si>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</si>
  <si>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</si>
  <si>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</si>
  <si>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</si>
  <si>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</si>
  <si>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</si>
  <si>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</si>
  <si>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</si>
  <si>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</si>
  <si>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</si>
  <si>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</si>
  <si>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</si>
  <si>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</si>
  <si>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</si>
  <si>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</si>
  <si>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</si>
  <si>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</si>
  <si>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</si>
  <si>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</si>
  <si>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</si>
  <si>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</si>
  <si>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</si>
  <si>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</si>
  <si>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</si>
  <si>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</si>
  <si>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</si>
  <si>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</si>
  <si>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</si>
  <si>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</si>
  <si>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</si>
  <si>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</si>
  <si>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</si>
  <si>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</si>
  <si>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</si>
  <si>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</si>
  <si>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</si>
  <si>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</si>
  <si>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</si>
  <si>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</si>
  <si>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</si>
  <si>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</si>
  <si>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</si>
  <si>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</si>
  <si>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</si>
  <si>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</si>
  <si>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</si>
  <si>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</si>
  <si>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</si>
  <si>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</si>
  <si>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</si>
  <si>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</si>
  <si>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</si>
  <si>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</si>
  <si>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</si>
  <si>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</si>
  <si>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</si>
  <si>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</si>
  <si>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</si>
  <si>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</si>
  <si>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</si>
  <si>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</si>
  <si>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</si>
  <si>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</si>
  <si>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</si>
  <si>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</si>
  <si>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</si>
  <si>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</si>
  <si>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</si>
  <si>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</si>
  <si>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</si>
  <si>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</si>
  <si>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</si>
  <si>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</si>
  <si>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</si>
  <si>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</si>
  <si>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</si>
  <si>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</si>
  <si>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</si>
  <si>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</si>
  <si>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</si>
  <si>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</si>
  <si>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</si>
  <si>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</si>
  <si>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</si>
  <si>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</si>
  <si>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</si>
  <si>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</si>
  <si>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</si>
  <si>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</si>
  <si>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</si>
  <si>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</si>
  <si>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</si>
  <si>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</si>
  <si>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</si>
  <si>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</si>
  <si>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</si>
  <si>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</si>
  <si>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</si>
  <si>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</si>
  <si>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</si>
  <si>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</si>
  <si>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</si>
  <si>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</si>
  <si>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</si>
  <si>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</si>
  <si>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</si>
  <si>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</si>
  <si>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</si>
  <si>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</si>
  <si>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</si>
  <si>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</si>
  <si>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</si>
  <si>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</si>
  <si>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</si>
  <si>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</si>
  <si>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</si>
  <si>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</si>
  <si>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</si>
  <si>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</si>
  <si>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</si>
  <si>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</si>
  <si>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</si>
  <si>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</si>
  <si>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</si>
  <si>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</si>
  <si>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</si>
  <si>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</si>
  <si>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</si>
  <si>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</si>
  <si>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</si>
  <si>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</si>
  <si>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</si>
  <si>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</si>
  <si>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</si>
  <si>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</si>
  <si>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</si>
  <si>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</si>
  <si>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</si>
  <si>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</si>
  <si>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</si>
  <si>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</si>
  <si>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</si>
  <si>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</si>
  <si>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</si>
  <si>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</si>
  <si>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</si>
  <si>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</si>
  <si>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</si>
  <si>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</si>
  <si>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</si>
  <si>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</si>
  <si>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</si>
  <si>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</si>
  <si>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</si>
  <si>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</si>
  <si>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</si>
  <si>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</si>
  <si>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</si>
  <si>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</si>
  <si>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</si>
  <si>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</si>
  <si>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</si>
  <si>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</si>
  <si>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</si>
  <si>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</si>
  <si>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</si>
  <si>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</si>
  <si>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</si>
  <si>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</si>
  <si>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</si>
  <si>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</si>
  <si>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</si>
  <si>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</si>
  <si>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</si>
  <si>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</si>
  <si>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</si>
  <si>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</si>
  <si>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</si>
  <si>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</si>
  <si>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</si>
  <si>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</si>
  <si>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</si>
  <si>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</si>
  <si>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</si>
  <si>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</si>
  <si>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</si>
  <si>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</si>
  <si>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</si>
  <si>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</si>
  <si>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</si>
  <si>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</si>
  <si>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</si>
  <si>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</si>
  <si>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</si>
  <si>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</si>
  <si>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</si>
  <si>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</si>
  <si>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</si>
  <si>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</si>
  <si>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</si>
  <si>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</si>
  <si>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</si>
  <si>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</si>
  <si>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</si>
  <si>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</si>
  <si>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</si>
  <si>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</si>
  <si>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</si>
  <si>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</si>
  <si>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</si>
  <si>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</si>
  <si>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</si>
  <si>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</si>
  <si>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</si>
  <si>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</si>
  <si>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</si>
  <si>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</si>
  <si>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</si>
  <si>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</si>
  <si>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</si>
  <si>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</si>
  <si>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</si>
  <si>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</si>
  <si>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</si>
  <si>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</si>
  <si>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</si>
  <si>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</si>
  <si>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</si>
  <si>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</si>
  <si>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</si>
  <si>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</si>
  <si>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</si>
  <si>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</si>
  <si>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</si>
  <si>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</si>
  <si>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</si>
  <si>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</si>
  <si>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</si>
  <si>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</si>
  <si>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</si>
  <si>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</si>
  <si>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</si>
  <si>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</si>
  <si>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</si>
  <si>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</si>
  <si>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</si>
  <si>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</si>
  <si>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</si>
  <si>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</si>
  <si>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</si>
  <si>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</si>
  <si>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</si>
  <si>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</si>
  <si>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</si>
  <si>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</si>
  <si>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</si>
  <si>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</si>
  <si>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</si>
  <si>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</si>
  <si>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</si>
  <si>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</si>
  <si>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</si>
  <si>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</si>
  <si>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</si>
  <si>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</si>
  <si>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</si>
  <si>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</si>
  <si>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</si>
  <si>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</si>
  <si>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</si>
  <si>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</si>
  <si>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</si>
  <si>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</si>
  <si>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</si>
  <si>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</si>
  <si>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</si>
  <si>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</si>
  <si>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</si>
  <si>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</si>
  <si>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</si>
  <si>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</si>
  <si>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</si>
  <si>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</si>
  <si>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</si>
  <si>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</si>
  <si>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</si>
  <si>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</si>
  <si>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</si>
  <si>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</si>
  <si>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</si>
  <si>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</si>
  <si>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</si>
  <si>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</si>
  <si>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</si>
  <si>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</si>
  <si>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</si>
  <si>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</si>
  <si>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</si>
  <si>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</si>
  <si>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</si>
  <si>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</si>
  <si>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</si>
  <si>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</si>
  <si>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</si>
  <si>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</si>
  <si>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</si>
  <si>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</si>
  <si>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</si>
  <si>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</si>
  <si>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</si>
  <si>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</si>
  <si>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</si>
  <si>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</si>
  <si>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</si>
  <si>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</si>
  <si>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</si>
  <si>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</si>
  <si>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</si>
  <si>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</si>
  <si>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</si>
  <si>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</si>
  <si>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</si>
  <si>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</si>
  <si>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</si>
  <si>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</si>
  <si>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</si>
  <si>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</si>
  <si>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</si>
  <si>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</si>
  <si>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</si>
  <si>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</si>
  <si>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</si>
  <si>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</si>
  <si>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</si>
  <si>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</si>
  <si>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</si>
  <si>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</si>
  <si>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</si>
  <si>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</si>
  <si>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</si>
  <si>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</si>
  <si>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</si>
  <si>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</si>
  <si>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</si>
  <si>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</si>
  <si>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</si>
  <si>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</si>
  <si>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</si>
  <si>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</si>
  <si>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</si>
  <si>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</si>
  <si>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</si>
  <si>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</si>
  <si>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</si>
  <si>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</si>
  <si>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</si>
  <si>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</si>
  <si>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</si>
  <si>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</si>
  <si>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</si>
  <si>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</si>
  <si>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</si>
  <si>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</si>
  <si>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</si>
  <si>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</si>
  <si>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</si>
  <si>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</si>
  <si>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</si>
  <si>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</si>
  <si>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</si>
  <si>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</si>
  <si>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</si>
  <si>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</si>
  <si>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</si>
  <si>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</si>
  <si>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</si>
  <si>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</si>
  <si>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</si>
  <si>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</si>
  <si>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</si>
  <si>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</si>
  <si>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</si>
  <si>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</si>
  <si>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</si>
  <si>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</si>
  <si>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</si>
  <si>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</si>
  <si>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</si>
  <si>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</si>
  <si>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</si>
  <si>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</si>
  <si>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</si>
  <si>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</si>
  <si>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</si>
  <si>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</si>
  <si>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</si>
  <si>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</si>
  <si>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</si>
  <si>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</si>
  <si>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</si>
  <si>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</si>
  <si>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</si>
  <si>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</si>
  <si>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</si>
  <si>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</si>
  <si>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</si>
  <si>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</si>
  <si>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</si>
  <si>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</si>
  <si>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</si>
  <si>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</si>
  <si>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</si>
  <si>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</si>
  <si>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</si>
  <si>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</si>
  <si>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</si>
  <si>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</si>
  <si>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</si>
  <si>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</si>
  <si>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</si>
  <si>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</si>
  <si>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</si>
  <si>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</si>
  <si>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</si>
  <si>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</si>
  <si>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</si>
  <si>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</si>
  <si>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</si>
  <si>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</si>
  <si>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</si>
  <si>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</si>
  <si>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</si>
  <si>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</si>
  <si>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</si>
  <si>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</si>
  <si>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</si>
  <si>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</si>
  <si>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</si>
  <si>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</si>
  <si>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</si>
  <si>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</si>
  <si>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</si>
  <si>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</si>
  <si>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</si>
  <si>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</si>
  <si>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</si>
  <si>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</si>
  <si>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</si>
  <si>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</si>
  <si>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</si>
  <si>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</si>
  <si>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</si>
  <si>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</si>
  <si>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</si>
  <si>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</si>
  <si>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</si>
  <si>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</si>
  <si>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</si>
  <si>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</si>
  <si>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</si>
  <si>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</si>
  <si>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</si>
  <si>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</si>
  <si>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</si>
  <si>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</si>
  <si>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</si>
  <si>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</si>
  <si>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</si>
  <si>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</si>
  <si>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</si>
  <si>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</si>
  <si>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</si>
  <si>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</si>
  <si>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</si>
  <si>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</si>
  <si>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</si>
  <si>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</si>
  <si>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</si>
  <si>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</si>
  <si>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</si>
  <si>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</si>
  <si>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</si>
  <si>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</si>
  <si>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</si>
  <si>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</si>
  <si>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</si>
  <si>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</si>
  <si>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</si>
  <si>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</si>
  <si>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</si>
  <si>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</si>
  <si>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</si>
  <si>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</si>
  <si>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</si>
  <si>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</si>
  <si>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</si>
  <si>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</si>
  <si>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</si>
  <si>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</si>
  <si>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</si>
  <si>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</si>
  <si>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</si>
  <si>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</si>
  <si>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</si>
  <si>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</si>
  <si>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</si>
  <si>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</si>
  <si>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</si>
  <si>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</si>
  <si>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</si>
  <si>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</si>
  <si>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</si>
  <si>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</si>
  <si>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</si>
  <si>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</si>
  <si>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</si>
  <si>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</si>
  <si>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</si>
  <si>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</si>
  <si>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</si>
  <si>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</si>
  <si>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</si>
  <si>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</si>
  <si>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</si>
  <si>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</si>
  <si>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</si>
  <si>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</si>
  <si>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</si>
  <si>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</si>
  <si>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</si>
  <si>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</si>
  <si>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</si>
  <si>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</si>
  <si>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</si>
  <si>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</si>
  <si>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</si>
  <si>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</si>
  <si>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</si>
  <si>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</si>
  <si>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</si>
  <si>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</si>
  <si>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</si>
  <si>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</si>
  <si>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</si>
  <si>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</si>
  <si>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</si>
  <si>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</si>
  <si>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</si>
  <si>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</si>
  <si>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</si>
  <si>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</si>
  <si>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</si>
  <si>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</si>
  <si>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</si>
  <si>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</si>
  <si>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</si>
  <si>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</si>
  <si>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</si>
  <si>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</si>
  <si>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</si>
  <si>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</si>
  <si>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</si>
  <si>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</si>
  <si>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</si>
  <si>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</si>
  <si>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</si>
  <si>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</si>
  <si>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</si>
  <si>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</si>
  <si>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</si>
  <si>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</si>
  <si>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</si>
  <si>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</si>
  <si>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</si>
  <si>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</si>
  <si>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</si>
  <si>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</si>
  <si>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</si>
  <si>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</si>
  <si>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</si>
  <si>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</si>
  <si>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</si>
  <si>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</si>
  <si>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</si>
  <si>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</si>
  <si>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</si>
  <si>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</si>
  <si>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</si>
  <si>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</si>
  <si>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</si>
  <si>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</si>
  <si>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</si>
  <si>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</si>
  <si>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</si>
  <si>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</si>
  <si>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</si>
  <si>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</si>
  <si>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</si>
  <si>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</si>
  <si>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</si>
  <si>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</si>
  <si>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</si>
  <si>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</si>
  <si>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</si>
  <si>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</si>
  <si>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</si>
  <si>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</si>
  <si>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</si>
  <si>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</si>
  <si>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</si>
  <si>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</si>
  <si>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</si>
  <si>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</si>
  <si>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</si>
  <si>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</si>
  <si>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</si>
  <si>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</si>
  <si>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</si>
  <si>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</si>
  <si>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</si>
  <si>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</si>
  <si>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</si>
  <si>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</si>
  <si>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</si>
  <si>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</si>
  <si>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</si>
  <si>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</si>
  <si>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</si>
  <si>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</si>
  <si>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</si>
  <si>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</si>
  <si>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</si>
  <si>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</si>
  <si>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</si>
  <si>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</si>
  <si>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</si>
  <si>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</si>
  <si>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</si>
  <si>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</si>
  <si>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</si>
  <si>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</si>
  <si>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</si>
  <si>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</si>
  <si>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</si>
  <si>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</si>
  <si>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</si>
  <si>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</si>
  <si>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</si>
  <si>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</si>
  <si>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</si>
  <si>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</si>
  <si>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</si>
  <si>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</si>
  <si>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</si>
  <si>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</si>
  <si>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</si>
  <si>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</si>
  <si>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</si>
  <si>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</si>
  <si>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</si>
  <si>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</si>
  <si>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</si>
  <si>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</si>
  <si>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</si>
  <si>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</si>
  <si>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</si>
  <si>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</si>
  <si>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</si>
  <si>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</si>
  <si>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</si>
  <si>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</si>
  <si>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</si>
  <si>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</si>
  <si>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</si>
  <si>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</si>
  <si>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</si>
  <si>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</si>
  <si>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</si>
  <si>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</si>
  <si>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</si>
  <si>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</si>
  <si>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</si>
  <si>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</si>
  <si>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</si>
  <si>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</si>
  <si>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</si>
  <si>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</si>
  <si>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</si>
  <si>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</si>
  <si>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</si>
  <si>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</si>
  <si>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</si>
  <si>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</si>
  <si>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</si>
  <si>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</si>
  <si>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</si>
  <si>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</si>
  <si>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</si>
  <si>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</si>
  <si>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</si>
  <si>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</si>
  <si>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</si>
  <si>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</si>
  <si>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</si>
  <si>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</si>
  <si>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</si>
  <si>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</si>
  <si>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</si>
  <si>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</si>
  <si>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</si>
  <si>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</si>
  <si>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</si>
  <si>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</si>
  <si>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</si>
  <si>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</si>
  <si>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</si>
  <si>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</si>
  <si>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</si>
  <si>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</si>
  <si>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</si>
  <si>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</si>
  <si>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</si>
  <si>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</si>
  <si>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</si>
  <si>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</si>
  <si>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</si>
  <si>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</si>
  <si>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</si>
  <si>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</si>
  <si>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</si>
  <si>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</si>
  <si>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</si>
  <si>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</si>
  <si>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</si>
  <si>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</si>
  <si>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</si>
  <si>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</si>
  <si>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</si>
  <si>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</si>
  <si>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</si>
  <si>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</si>
  <si>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</si>
  <si>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</si>
  <si>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</si>
  <si>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</si>
  <si>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</si>
  <si>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</si>
  <si>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</si>
  <si>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</si>
  <si>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</si>
  <si>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</si>
  <si>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</si>
  <si>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</si>
  <si>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</si>
  <si>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</si>
  <si>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</si>
  <si>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</si>
  <si>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</si>
  <si>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</si>
  <si>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</si>
  <si>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</si>
  <si>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</si>
  <si>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</si>
  <si>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</si>
  <si>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</si>
  <si>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</si>
  <si>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</si>
  <si>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</si>
  <si>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</si>
  <si>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</si>
  <si>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</si>
  <si>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</si>
  <si>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</si>
  <si>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</si>
  <si>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</si>
  <si>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</si>
  <si>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</si>
  <si>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</si>
  <si>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</si>
  <si>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</si>
  <si>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</si>
  <si>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</si>
  <si>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</si>
  <si>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</si>
  <si>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</si>
  <si>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</si>
  <si>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</si>
  <si>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</si>
  <si>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</si>
  <si>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</si>
  <si>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</si>
  <si>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</si>
  <si>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</si>
  <si>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</si>
  <si>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</si>
  <si>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</si>
  <si>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</si>
  <si>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</si>
  <si>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</si>
  <si>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</si>
  <si>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</si>
  <si>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</si>
  <si>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</si>
  <si>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</si>
  <si>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</si>
  <si>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</si>
  <si>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</si>
  <si>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</si>
  <si>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</si>
  <si>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</si>
  <si>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</si>
  <si>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</si>
  <si>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</si>
  <si>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</si>
  <si>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</si>
  <si>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</si>
  <si>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</si>
  <si>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</si>
  <si>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</si>
  <si>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</si>
  <si>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</si>
  <si>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</si>
  <si>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</si>
  <si>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</si>
  <si>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</si>
  <si>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</si>
  <si>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</si>
  <si>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</si>
  <si>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</si>
  <si>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</si>
  <si>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</si>
  <si>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</si>
  <si>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</si>
  <si>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</si>
  <si>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</si>
  <si>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</si>
  <si>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</si>
  <si>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</si>
  <si>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</si>
  <si>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</si>
  <si>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</si>
  <si>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</si>
  <si>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</si>
  <si>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</si>
  <si>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</si>
  <si>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</si>
  <si>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</si>
  <si>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</si>
  <si>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</si>
  <si>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</si>
  <si>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</si>
  <si>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</si>
  <si>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</si>
  <si>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</si>
  <si>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</si>
  <si>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</si>
  <si>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</si>
  <si>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</si>
  <si>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</si>
  <si>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</si>
  <si>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</si>
  <si>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</si>
  <si>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</si>
  <si>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</si>
  <si>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</si>
  <si>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</si>
  <si>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</si>
  <si>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</si>
  <si>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</si>
  <si>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</si>
  <si>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</si>
  <si>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</si>
  <si>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</si>
  <si>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</si>
  <si>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</si>
  <si>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</si>
  <si>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</si>
  <si>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</si>
  <si>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</si>
  <si>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</si>
  <si>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</si>
  <si>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</si>
  <si>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</si>
  <si>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</si>
  <si>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</si>
  <si>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</si>
  <si>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</si>
  <si>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</si>
  <si>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</si>
  <si>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</si>
  <si>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</si>
  <si>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</si>
  <si>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</si>
  <si>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</si>
  <si>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</si>
  <si>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</si>
  <si>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</si>
  <si>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</si>
  <si>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</si>
  <si>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</si>
  <si>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</si>
  <si>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</si>
  <si>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</si>
  <si>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</si>
  <si>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</si>
  <si>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</si>
  <si>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</si>
  <si>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</si>
  <si>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</si>
  <si>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</si>
  <si>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</si>
  <si>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</si>
  <si>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</si>
  <si>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</si>
  <si>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</si>
  <si>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</si>
  <si>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</si>
  <si>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</si>
  <si>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</si>
  <si>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</si>
  <si>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</si>
  <si>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</si>
  <si>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</si>
  <si>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</si>
  <si>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</si>
  <si>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</si>
  <si>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</si>
  <si>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</si>
  <si>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</si>
  <si>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</si>
  <si>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</si>
  <si>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</si>
  <si>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</si>
  <si>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</si>
  <si>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</si>
  <si>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</si>
  <si>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</si>
  <si>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</si>
  <si>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</si>
  <si>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</si>
  <si>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</si>
  <si>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</si>
  <si>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</si>
  <si>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</si>
  <si>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</si>
  <si>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</si>
  <si>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</si>
  <si>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</si>
  <si>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</si>
  <si>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</si>
  <si>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</si>
  <si>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</si>
  <si>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</si>
  <si>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</si>
  <si>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</si>
  <si>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</si>
  <si>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</si>
  <si>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</si>
  <si>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</si>
  <si>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</si>
  <si>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</si>
  <si>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</si>
  <si>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</si>
  <si>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</si>
  <si>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</si>
  <si>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</si>
  <si>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</si>
  <si>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</si>
  <si>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</si>
  <si>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</si>
  <si>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</si>
  <si>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</si>
  <si>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</si>
  <si>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</si>
  <si>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</si>
  <si>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</si>
  <si>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</si>
  <si>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</si>
  <si>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</si>
  <si>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</si>
  <si>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</si>
  <si>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</si>
  <si>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</si>
  <si>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</si>
  <si>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</si>
  <si>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</si>
  <si>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</si>
  <si>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</si>
  <si>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</si>
  <si>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</si>
  <si>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</si>
  <si>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</si>
  <si>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</si>
  <si>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</si>
  <si>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</si>
  <si>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</si>
  <si>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</si>
  <si>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</si>
  <si>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</si>
  <si>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</si>
  <si>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</si>
  <si>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</si>
  <si>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</si>
  <si>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</si>
  <si>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</si>
  <si>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</si>
  <si>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</si>
  <si>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</si>
  <si>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</si>
  <si>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</si>
  <si>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</si>
  <si>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</si>
  <si>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</si>
  <si>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</si>
  <si>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</si>
  <si>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</si>
  <si>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</si>
  <si>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</si>
  <si>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</si>
  <si>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</si>
  <si>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</si>
  <si>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</si>
  <si>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</si>
  <si>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</si>
  <si>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</si>
  <si>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</si>
  <si>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</si>
  <si>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</si>
  <si>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</si>
  <si>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</si>
  <si>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</si>
  <si>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</si>
  <si>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</si>
  <si>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</si>
  <si>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</si>
  <si>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</si>
  <si>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</si>
  <si>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</si>
  <si>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</si>
  <si>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</si>
  <si>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</si>
  <si>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</si>
  <si>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</si>
  <si>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</si>
  <si>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</si>
  <si>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</si>
  <si>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</si>
  <si>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</si>
  <si>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</si>
  <si>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</si>
  <si>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</si>
  <si>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</si>
  <si>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</si>
  <si>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</si>
  <si>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</si>
  <si>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</si>
  <si>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</si>
  <si>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</si>
  <si>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</si>
  <si>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</si>
  <si>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</si>
  <si>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</si>
  <si>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</si>
  <si>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</si>
  <si>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</si>
  <si>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</si>
  <si>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</si>
  <si>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</si>
  <si>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</si>
  <si>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</si>
  <si>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</si>
  <si>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</si>
  <si>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</si>
  <si>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</si>
  <si>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</si>
  <si>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</si>
  <si>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</si>
  <si>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</si>
  <si>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</si>
  <si>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</si>
  <si>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</si>
  <si>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</si>
  <si>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</si>
  <si>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</si>
  <si>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</si>
  <si>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</si>
  <si>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</si>
  <si>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</si>
  <si>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</si>
  <si>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</si>
  <si>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</si>
  <si>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</si>
  <si>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</si>
  <si>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</si>
  <si>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</si>
  <si>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</si>
  <si>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</si>
  <si>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</si>
  <si>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</si>
  <si>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</si>
  <si>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</si>
  <si>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</si>
  <si>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</si>
  <si>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</si>
  <si>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</si>
  <si>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</si>
  <si>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</si>
  <si>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</si>
  <si>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</si>
  <si>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</si>
  <si>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</si>
  <si>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</si>
  <si>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</si>
  <si>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</si>
  <si>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</si>
  <si>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</si>
  <si>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</si>
  <si>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</si>
  <si>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</si>
  <si>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</si>
  <si>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</si>
  <si>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</si>
  <si>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</si>
  <si>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</si>
  <si>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</si>
  <si>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</si>
  <si>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</si>
  <si>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</si>
  <si>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</si>
  <si>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</si>
  <si>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</si>
  <si>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</si>
  <si>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</si>
  <si>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</si>
  <si>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</si>
  <si>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</si>
  <si>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</si>
  <si>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</si>
  <si>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</si>
  <si>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</si>
  <si>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</si>
  <si>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</si>
  <si>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</si>
  <si>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</si>
  <si>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</si>
  <si>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</si>
  <si>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</si>
  <si>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</si>
  <si>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</si>
  <si>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</si>
  <si>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</si>
  <si>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</si>
  <si>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</si>
  <si>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</si>
  <si>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</si>
  <si>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</si>
  <si>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</si>
  <si>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</si>
  <si>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</si>
  <si>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</si>
  <si>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</si>
  <si>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</si>
  <si>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</si>
  <si>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</si>
  <si>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</si>
  <si>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</si>
  <si>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</si>
  <si>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</si>
  <si>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</si>
  <si>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</si>
  <si>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</si>
  <si>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</si>
  <si>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</si>
  <si>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</si>
  <si>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</si>
  <si>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</si>
  <si>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</si>
  <si>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</si>
  <si>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</si>
  <si>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</si>
  <si>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</si>
  <si>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</si>
  <si>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</si>
  <si>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</si>
  <si>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</si>
  <si>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</si>
  <si>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</si>
  <si>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</si>
  <si>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</si>
  <si>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</si>
  <si>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</si>
  <si>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</si>
  <si>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</si>
  <si>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</si>
  <si>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</si>
  <si>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</si>
  <si>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</si>
  <si>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</si>
  <si>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</si>
  <si>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</si>
  <si>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</si>
  <si>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</si>
  <si>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</si>
  <si>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</si>
  <si>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</si>
  <si>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</si>
  <si>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</si>
  <si>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</si>
  <si>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</si>
  <si>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</si>
  <si>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</si>
  <si>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</si>
  <si>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</si>
  <si>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</si>
  <si>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</si>
  <si>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</si>
  <si>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</si>
  <si>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</si>
  <si>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</si>
  <si>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</si>
  <si>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</si>
  <si>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</si>
  <si>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</si>
  <si>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</si>
  <si>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</si>
  <si>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</si>
  <si>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</si>
  <si>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</si>
  <si>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</si>
  <si>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</si>
  <si>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</si>
  <si>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</si>
  <si>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</si>
  <si>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</si>
  <si>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</si>
  <si>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</si>
  <si>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</si>
  <si>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</si>
  <si>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</si>
  <si>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</si>
  <si>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</si>
  <si>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</si>
  <si>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</si>
  <si>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</si>
  <si>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</si>
  <si>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</si>
  <si>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</si>
  <si>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</si>
  <si>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</si>
  <si>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</si>
  <si>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</si>
  <si>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</si>
  <si>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</si>
  <si>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</si>
  <si>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</si>
  <si>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</si>
  <si>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</si>
  <si>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</si>
  <si>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</si>
  <si>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</si>
  <si>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</si>
  <si>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</si>
  <si>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</si>
  <si>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</si>
  <si>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</si>
  <si>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</si>
  <si>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</si>
  <si>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</si>
  <si>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</si>
  <si>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</si>
  <si>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</si>
  <si>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</si>
  <si>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</si>
  <si>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</si>
  <si>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</si>
  <si>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</si>
  <si>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</si>
  <si>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</si>
  <si>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</si>
  <si>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</si>
  <si>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</si>
  <si>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</si>
  <si>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</si>
  <si>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</si>
  <si>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</si>
  <si>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</si>
  <si>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</si>
  <si>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</si>
  <si>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</si>
  <si>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</si>
  <si>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</si>
  <si>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</si>
  <si>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</si>
  <si>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</si>
  <si>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</si>
  <si>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</si>
  <si>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</si>
  <si>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</si>
  <si>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</si>
  <si>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</si>
  <si>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</si>
  <si>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</si>
  <si>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</si>
  <si>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</si>
  <si>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</si>
  <si>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</si>
  <si>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</si>
  <si>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</si>
  <si>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</si>
  <si>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</si>
  <si>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</si>
  <si>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</si>
  <si>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</si>
  <si>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</si>
  <si>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</si>
  <si>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</si>
  <si>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</si>
  <si>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</si>
  <si>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</si>
  <si>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</si>
  <si>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</si>
  <si>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</si>
  <si>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</si>
  <si>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</si>
  <si>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</si>
  <si>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</si>
  <si>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</si>
  <si>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</si>
  <si>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</si>
  <si>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</si>
  <si>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</si>
  <si>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</si>
  <si>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</si>
  <si>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</si>
  <si>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</si>
  <si>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</si>
  <si>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</si>
  <si>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</si>
  <si>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</si>
  <si>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</si>
  <si>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</si>
  <si>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</si>
  <si>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</si>
  <si>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</si>
  <si>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</si>
  <si>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</si>
  <si>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</si>
  <si>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</si>
  <si>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</si>
  <si>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</si>
  <si>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</si>
  <si>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</si>
  <si>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</si>
  <si>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</si>
  <si>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</si>
  <si>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</si>
  <si>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</si>
  <si>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</si>
  <si>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</si>
  <si>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</si>
  <si>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</si>
  <si>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</si>
  <si>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</si>
  <si>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</si>
  <si>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</si>
  <si>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</si>
  <si>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</si>
  <si>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</si>
  <si>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</si>
  <si>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</si>
  <si>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</si>
  <si>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</si>
  <si>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</si>
  <si>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</si>
  <si>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</si>
  <si>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</si>
  <si>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</si>
  <si>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</si>
  <si>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</si>
  <si>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</si>
  <si>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</si>
  <si>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</si>
  <si>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</si>
  <si>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</si>
  <si>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</si>
  <si>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</si>
  <si>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</si>
  <si>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</si>
  <si>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</si>
  <si>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</si>
  <si>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</si>
  <si>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</si>
  <si>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</si>
  <si>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</si>
  <si>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</si>
  <si>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</si>
  <si>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</si>
  <si>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</si>
  <si>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</si>
  <si>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</si>
  <si>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</si>
  <si>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</si>
  <si>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</si>
  <si>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</si>
  <si>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</si>
  <si>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</si>
  <si>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</si>
  <si>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</si>
  <si>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</si>
  <si>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</si>
  <si>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</si>
  <si>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</si>
  <si>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</si>
  <si>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</si>
  <si>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</si>
  <si>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</si>
  <si>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</si>
  <si>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</si>
  <si>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</si>
  <si>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</si>
  <si>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</si>
  <si>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</si>
  <si>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</si>
  <si>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</si>
  <si>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</si>
  <si>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</si>
  <si>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</si>
  <si>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</si>
  <si>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</si>
  <si>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</si>
  <si>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</si>
  <si>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</si>
  <si>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</si>
  <si>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</si>
  <si>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</si>
  <si>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</si>
  <si>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</si>
  <si>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</si>
  <si>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</si>
  <si>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</si>
  <si>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</si>
  <si>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</si>
  <si>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</si>
  <si>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</si>
  <si>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</si>
  <si>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</si>
  <si>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</si>
  <si>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</si>
  <si>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</si>
  <si>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</si>
  <si>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</si>
  <si>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</si>
  <si>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</si>
  <si>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</si>
  <si>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</si>
  <si>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</si>
  <si>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</si>
  <si>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</si>
  <si>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</si>
  <si>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</si>
  <si>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</si>
  <si>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</si>
  <si>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</si>
  <si>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</si>
  <si>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</si>
  <si>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</si>
  <si>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</si>
  <si>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</si>
  <si>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</si>
  <si>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</si>
  <si>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</si>
  <si>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</si>
  <si>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</si>
  <si>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</si>
  <si>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</si>
  <si>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</si>
  <si>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</si>
  <si>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</si>
  <si>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</si>
  <si>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</si>
  <si>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</si>
  <si>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</si>
  <si>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</si>
  <si>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</si>
  <si>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</si>
  <si>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</si>
  <si>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</si>
  <si>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</si>
  <si>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</si>
  <si>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</si>
  <si>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</si>
  <si>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</si>
  <si>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</si>
  <si>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</si>
  <si>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</si>
  <si>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</si>
  <si>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</si>
  <si>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</si>
  <si>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</si>
  <si>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</si>
  <si>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</si>
  <si>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</si>
  <si>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</si>
  <si>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</si>
  <si>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</si>
  <si>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</si>
  <si>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</si>
  <si>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</si>
  <si>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</si>
  <si>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</si>
  <si>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</si>
  <si>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</si>
  <si>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</si>
  <si>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</si>
  <si>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</si>
  <si>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</si>
  <si>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</si>
  <si>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</si>
  <si>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</si>
  <si>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</si>
  <si>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</si>
  <si>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</si>
  <si>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</si>
  <si>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</si>
  <si>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</si>
  <si>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</si>
  <si>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</si>
  <si>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</si>
  <si>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</si>
  <si>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</si>
  <si>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</si>
  <si>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</si>
  <si>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</si>
  <si>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</si>
  <si>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</si>
  <si>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</si>
  <si>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</si>
  <si>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</si>
  <si>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</si>
  <si>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</si>
  <si>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</si>
  <si>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</si>
  <si>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</si>
  <si>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</si>
  <si>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</si>
  <si>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</si>
  <si>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</si>
  <si>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</si>
  <si>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</si>
  <si>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</si>
  <si>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</si>
  <si>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</si>
  <si>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</si>
  <si>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</si>
  <si>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</si>
  <si>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</si>
  <si>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</si>
  <si>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</si>
  <si>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</si>
  <si>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</si>
  <si>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</si>
  <si>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</si>
  <si>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</si>
  <si>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</si>
  <si>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</si>
  <si>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</si>
  <si>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</si>
  <si>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</si>
  <si>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</si>
  <si>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</si>
  <si>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</si>
  <si>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</si>
  <si>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</si>
  <si>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</si>
  <si>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</si>
  <si>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</si>
  <si>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</si>
  <si>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</si>
  <si>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</si>
  <si>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</si>
  <si>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</si>
  <si>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</si>
  <si>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</si>
  <si>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</si>
  <si>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</si>
  <si>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</si>
  <si>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</si>
  <si>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</si>
  <si>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</si>
  <si>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</si>
  <si>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</si>
  <si>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</si>
  <si>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</si>
  <si>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</si>
  <si>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</si>
  <si>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</si>
  <si>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</si>
  <si>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</si>
  <si>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</si>
  <si>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</si>
  <si>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</si>
  <si>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</si>
  <si>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</si>
  <si>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</si>
  <si>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</si>
  <si>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</si>
  <si>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</si>
  <si>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</si>
  <si>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</si>
  <si>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</si>
  <si>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</si>
  <si>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</si>
  <si>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</si>
  <si>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</si>
  <si>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</si>
  <si>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</si>
  <si>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</si>
  <si>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</si>
  <si>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</si>
  <si>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</si>
  <si>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</si>
  <si>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</si>
  <si>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</si>
  <si>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</si>
  <si>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</si>
  <si>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</si>
  <si>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</si>
  <si>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</si>
  <si>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</si>
  <si>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</si>
  <si>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</si>
  <si>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</si>
  <si>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</si>
  <si>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</si>
  <si>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</si>
  <si>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</si>
  <si>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</si>
  <si>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</si>
  <si>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</si>
  <si>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</si>
  <si>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</si>
  <si>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</si>
  <si>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</si>
  <si>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</si>
  <si>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</si>
  <si>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</si>
  <si>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</si>
  <si>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</si>
  <si>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</si>
  <si>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</si>
  <si>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</si>
  <si>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</si>
  <si>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</si>
  <si>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</si>
  <si>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</si>
  <si>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</si>
  <si>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</si>
  <si>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</si>
  <si>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</si>
  <si>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</si>
  <si>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</si>
  <si>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</si>
  <si>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</si>
  <si>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</si>
  <si>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</si>
  <si>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</si>
  <si>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</si>
  <si>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</si>
  <si>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</si>
  <si>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</si>
  <si>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</si>
  <si>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</si>
  <si>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</si>
  <si>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</si>
  <si>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</si>
  <si>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</si>
  <si>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</si>
  <si>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</si>
  <si>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</si>
  <si>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</si>
  <si>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</si>
  <si>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</si>
  <si>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</si>
  <si>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</si>
  <si>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</si>
  <si>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</si>
  <si>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</si>
  <si>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</si>
  <si>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</si>
  <si>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</si>
  <si>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</si>
  <si>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</si>
  <si>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</si>
  <si>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</si>
  <si>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</si>
  <si>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</si>
  <si>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</si>
  <si>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</si>
  <si>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</si>
  <si>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</si>
  <si>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</si>
  <si>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</si>
  <si>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</si>
  <si>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</si>
  <si>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</si>
  <si>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</si>
  <si>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</si>
  <si>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</si>
  <si>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</si>
  <si>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</si>
  <si>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</si>
  <si>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</si>
  <si>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</si>
  <si>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</si>
  <si>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</si>
  <si>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</si>
  <si>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</si>
  <si>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</si>
  <si>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</si>
  <si>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</si>
  <si>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</si>
  <si>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</si>
  <si>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</si>
  <si>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</si>
  <si>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</si>
  <si>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</si>
  <si>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</si>
  <si>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</si>
  <si>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</si>
  <si>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</si>
  <si>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</si>
  <si>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</si>
  <si>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</si>
  <si>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</si>
  <si>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</si>
  <si>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</si>
  <si>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</si>
  <si>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</si>
  <si>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</si>
  <si>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</si>
  <si>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</si>
  <si>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</si>
  <si>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</si>
  <si>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</si>
  <si>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</si>
  <si>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</si>
  <si>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</si>
  <si>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</si>
  <si>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</si>
  <si>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</si>
  <si>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</si>
  <si>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</si>
  <si>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</si>
  <si>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</si>
  <si>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</si>
  <si>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</si>
  <si>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</si>
  <si>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</si>
  <si>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</si>
  <si>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</si>
  <si>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</si>
  <si>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</si>
  <si>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</si>
  <si>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</si>
  <si>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</si>
  <si>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</si>
  <si>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</si>
  <si>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</si>
  <si>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</si>
  <si>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</si>
  <si>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</si>
  <si>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</si>
  <si>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</si>
  <si>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</si>
  <si>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</si>
  <si>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</si>
  <si>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</si>
  <si>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</si>
  <si>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</si>
  <si>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</si>
  <si>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</si>
  <si>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</si>
  <si>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</si>
  <si>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</si>
  <si>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</si>
  <si>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</si>
  <si>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</si>
  <si>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</si>
  <si>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</si>
  <si>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</si>
  <si>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</si>
  <si>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</si>
  <si>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</si>
  <si>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</si>
  <si>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</si>
  <si>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</si>
  <si>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</si>
  <si>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</si>
  <si>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</si>
  <si>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</si>
  <si>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</si>
  <si>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</si>
  <si>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</si>
  <si>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</si>
  <si>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</si>
  <si>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</si>
  <si>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</si>
  <si>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</si>
  <si>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</si>
  <si>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</si>
  <si>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</si>
  <si>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</si>
  <si>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</si>
  <si>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</si>
  <si>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</si>
  <si>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</si>
  <si>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</si>
  <si>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</si>
  <si>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</si>
  <si>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</si>
  <si>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</si>
  <si>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</si>
  <si>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</si>
  <si>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</si>
  <si>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</si>
  <si>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</si>
  <si>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</si>
  <si>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</si>
  <si>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</si>
  <si>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</si>
  <si>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</si>
  <si>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</si>
  <si>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</si>
  <si>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</si>
  <si>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</si>
  <si>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</si>
  <si>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</si>
  <si>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</si>
  <si>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</si>
  <si>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</si>
  <si>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</si>
  <si>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</si>
  <si>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</si>
  <si>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</si>
  <si>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</si>
  <si>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</si>
  <si>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</si>
  <si>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</si>
  <si>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</si>
  <si>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</si>
  <si>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</si>
  <si>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</si>
  <si>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</si>
  <si>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</si>
  <si>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</si>
  <si>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</si>
  <si>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</si>
  <si>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</si>
  <si>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</si>
  <si>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</si>
  <si>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</si>
  <si>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</si>
  <si>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</si>
  <si>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</si>
  <si>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</si>
  <si>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</si>
  <si>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</si>
  <si>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</si>
  <si>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</si>
  <si>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</si>
  <si>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</si>
  <si>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</si>
  <si>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</si>
  <si>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</si>
  <si>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</si>
  <si>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</si>
  <si>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</si>
  <si>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</si>
  <si>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</si>
  <si>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</si>
  <si>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</si>
  <si>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</si>
  <si>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</si>
  <si>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</si>
  <si>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</si>
  <si>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</si>
  <si>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</si>
  <si>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</si>
  <si>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</si>
  <si>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</si>
  <si>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</si>
  <si>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</si>
  <si>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</si>
  <si>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</si>
  <si>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</si>
  <si>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</si>
  <si>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</si>
  <si>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</si>
  <si>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</si>
  <si>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</si>
  <si>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</si>
  <si>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</si>
  <si>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</si>
  <si>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</si>
  <si>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</si>
  <si>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</si>
  <si>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</si>
  <si>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</si>
  <si>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</si>
  <si>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</si>
  <si>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</si>
  <si>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</si>
  <si>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</si>
  <si>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</si>
  <si>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</si>
  <si>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</si>
  <si>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</si>
  <si>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</si>
  <si>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</si>
  <si>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</si>
  <si>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</si>
  <si>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</si>
  <si>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</si>
  <si>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</si>
  <si>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</si>
  <si>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</si>
  <si>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</si>
  <si>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</si>
  <si>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</si>
  <si>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</si>
  <si>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</si>
  <si>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</si>
  <si>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</si>
  <si>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</si>
  <si>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</si>
  <si>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</si>
  <si>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</si>
  <si>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</si>
  <si>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</si>
  <si>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</si>
  <si>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</si>
  <si>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</si>
  <si>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</si>
  <si>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</si>
  <si>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</si>
  <si>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</si>
  <si>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</si>
  <si>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</si>
  <si>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</si>
  <si>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</si>
  <si>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</si>
  <si>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</si>
  <si>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</si>
  <si>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</si>
  <si>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</si>
  <si>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</si>
  <si>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</si>
  <si>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</si>
  <si>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</si>
  <si>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</si>
  <si>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</si>
  <si>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</si>
  <si>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</si>
  <si>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</si>
  <si>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</si>
  <si>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</si>
  <si>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</si>
  <si>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</si>
  <si>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</si>
  <si>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</si>
  <si>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</si>
  <si>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</si>
  <si>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</si>
  <si>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</si>
  <si>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</si>
  <si>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</si>
  <si>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</si>
  <si>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</si>
  <si>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</si>
  <si>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</si>
  <si>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</si>
  <si>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</si>
  <si>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</si>
  <si>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</si>
  <si>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</si>
  <si>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</si>
  <si>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</si>
  <si>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</si>
  <si>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</si>
  <si>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</si>
  <si>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</si>
  <si>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</si>
  <si>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</si>
  <si>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</si>
  <si>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</si>
  <si>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</si>
  <si>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</si>
  <si>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</si>
  <si>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</si>
  <si>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</si>
  <si>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</si>
  <si>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</si>
  <si>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</si>
  <si>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</si>
  <si>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</si>
  <si>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</si>
  <si>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</si>
  <si>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</si>
  <si>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</si>
  <si>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</si>
  <si>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</si>
  <si>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</si>
  <si>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</si>
  <si>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</si>
  <si>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</si>
  <si>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</si>
  <si>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</si>
  <si>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</si>
  <si>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</si>
  <si>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</si>
  <si>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</si>
  <si>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</si>
  <si>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</si>
  <si>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</si>
  <si>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</si>
  <si>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</si>
  <si>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</si>
  <si>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</si>
  <si>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</si>
  <si>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</si>
  <si>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</si>
  <si>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</si>
  <si>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</si>
  <si>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</si>
  <si>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</si>
  <si>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</si>
  <si>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</si>
  <si>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</si>
  <si>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</si>
  <si>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</si>
  <si>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</si>
  <si>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</si>
  <si>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</si>
  <si>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</si>
  <si>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</si>
  <si>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</si>
  <si>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</si>
  <si>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</si>
  <si>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</si>
  <si>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</si>
  <si>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</si>
  <si>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</si>
  <si>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</si>
  <si>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</si>
  <si>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</si>
  <si>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</si>
  <si>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</si>
  <si>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</si>
  <si>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</si>
  <si>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</si>
  <si>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</si>
  <si>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</si>
  <si>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</si>
  <si>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</si>
  <si>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</si>
  <si>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</si>
  <si>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</si>
  <si>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</si>
  <si>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</si>
  <si>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</si>
  <si>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</si>
  <si>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</si>
  <si>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</si>
  <si>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</si>
  <si>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</si>
  <si>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</si>
  <si>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</si>
  <si>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</si>
  <si>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</si>
  <si>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</si>
  <si>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</si>
  <si>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</si>
  <si>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</si>
  <si>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</si>
  <si>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</si>
  <si>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</si>
  <si>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</si>
  <si>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</si>
  <si>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</si>
  <si>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</si>
  <si>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</si>
  <si>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</si>
  <si>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</si>
  <si>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</si>
  <si>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</si>
  <si>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</si>
  <si>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</si>
  <si>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</si>
  <si>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</si>
  <si>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</si>
  <si>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</si>
  <si>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</si>
  <si>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</si>
  <si>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</si>
  <si>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</si>
  <si>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</si>
  <si>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</si>
  <si>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</si>
  <si>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</si>
  <si>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</si>
  <si>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</si>
  <si>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</si>
  <si>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</si>
  <si>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</si>
  <si>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</si>
  <si>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</si>
  <si>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</si>
  <si>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</si>
  <si>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</si>
  <si>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</si>
  <si>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</si>
  <si>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</si>
  <si>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</si>
  <si>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</si>
  <si>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</si>
  <si>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</si>
  <si>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</si>
  <si>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</si>
  <si>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</si>
  <si>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</si>
  <si>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</si>
  <si>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</si>
  <si>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</si>
  <si>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</si>
  <si>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</si>
  <si>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</si>
  <si>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</si>
  <si>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</si>
  <si>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</si>
  <si>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</si>
  <si>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</si>
  <si>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</si>
  <si>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</si>
  <si>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</si>
  <si>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</si>
  <si>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</si>
  <si>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</si>
  <si>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</si>
  <si>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</si>
  <si>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</si>
  <si>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</si>
  <si>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</si>
  <si>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</si>
  <si>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</si>
  <si>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</si>
  <si>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</si>
  <si>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</si>
  <si>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</si>
  <si>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</si>
  <si>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</si>
  <si>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</si>
  <si>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</si>
  <si>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</si>
  <si>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</si>
  <si>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</si>
  <si>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</si>
  <si>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</si>
  <si>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</si>
  <si>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</si>
  <si>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</si>
  <si>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</si>
  <si>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</si>
  <si>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</si>
  <si>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</si>
  <si>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</si>
  <si>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</si>
  <si>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</si>
  <si>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</si>
  <si>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</si>
  <si>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</si>
  <si>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</si>
  <si>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</si>
  <si>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</si>
  <si>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</si>
  <si>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</si>
  <si>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</si>
  <si>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</si>
  <si>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</si>
  <si>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</si>
  <si>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</si>
  <si>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</si>
  <si>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</si>
  <si>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</si>
  <si>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</si>
  <si>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</si>
  <si>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</si>
  <si>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</si>
  <si>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</si>
  <si>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</si>
  <si>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</si>
  <si>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</si>
  <si>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</si>
  <si>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</si>
  <si>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</si>
  <si>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</si>
  <si>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</si>
  <si>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</si>
  <si>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</si>
  <si>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</si>
  <si>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</si>
  <si>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</si>
  <si>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</si>
  <si>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</si>
  <si>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</si>
  <si>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</si>
  <si>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</si>
  <si>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</si>
  <si>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</si>
  <si>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</si>
  <si>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</si>
  <si>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</si>
  <si>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</si>
  <si>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</si>
  <si>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</si>
  <si>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</si>
  <si>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</si>
  <si>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</si>
  <si>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</si>
  <si>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</si>
  <si>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</si>
  <si>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</si>
  <si>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</si>
  <si>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</si>
  <si>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</si>
  <si>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</si>
  <si>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</si>
  <si>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</si>
  <si>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</si>
  <si>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</si>
  <si>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</si>
  <si>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</si>
  <si>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</si>
  <si>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</si>
  <si>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</si>
  <si>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</si>
  <si>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</si>
  <si>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</si>
  <si>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</si>
  <si>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</si>
  <si>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</si>
  <si>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</si>
  <si>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</si>
  <si>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</si>
  <si>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</si>
  <si>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</si>
  <si>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</si>
  <si>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</si>
  <si>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</si>
  <si>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</si>
  <si>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</si>
  <si>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</si>
  <si>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</si>
  <si>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</si>
  <si>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</si>
  <si>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</si>
  <si>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</si>
  <si>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</si>
  <si>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</si>
  <si>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</si>
  <si>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</si>
  <si>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</si>
  <si>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</si>
  <si>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</si>
  <si>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</si>
  <si>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</si>
  <si>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</si>
  <si>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</si>
  <si>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</si>
  <si>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</si>
  <si>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</si>
  <si>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</si>
  <si>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</si>
  <si>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</si>
  <si>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</si>
  <si>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</si>
  <si>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</si>
  <si>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</si>
  <si>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</si>
  <si>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</si>
  <si>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</si>
  <si>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</si>
  <si>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</si>
  <si>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</si>
  <si>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</si>
  <si>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</si>
  <si>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</si>
  <si>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</si>
  <si>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</si>
  <si>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</si>
  <si>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</si>
  <si>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</si>
  <si>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</si>
  <si>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</si>
  <si>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</si>
  <si>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</si>
  <si>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</si>
  <si>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</si>
  <si>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</si>
  <si>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</si>
  <si>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</si>
  <si>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</si>
  <si>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</si>
  <si>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</si>
  <si>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</si>
  <si>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</si>
  <si>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</si>
  <si>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</si>
  <si>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</si>
  <si>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</si>
  <si>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</si>
  <si>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</si>
  <si>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</si>
  <si>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</si>
  <si>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</si>
  <si>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</si>
  <si>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</si>
  <si>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</si>
  <si>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</si>
  <si>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</si>
  <si>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</si>
  <si>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</si>
  <si>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</si>
  <si>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</si>
  <si>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</si>
  <si>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</si>
  <si>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</si>
  <si>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</si>
  <si>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</si>
  <si>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</si>
  <si>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</si>
  <si>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</si>
  <si>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</si>
  <si>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</si>
  <si>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</si>
  <si>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</si>
  <si>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</si>
  <si>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</si>
  <si>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</si>
  <si>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</si>
  <si>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</si>
  <si>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</si>
  <si>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</si>
  <si>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</si>
  <si>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</si>
  <si>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</si>
  <si>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</si>
  <si>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</si>
  <si>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</si>
  <si>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</si>
  <si>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</si>
  <si>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</si>
  <si>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</si>
  <si>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</si>
  <si>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</si>
  <si>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</si>
  <si>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</si>
  <si>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</si>
  <si>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</si>
  <si>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</si>
  <si>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</si>
  <si>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</si>
  <si>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</si>
  <si>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</si>
  <si>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</si>
  <si>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</si>
  <si>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</si>
  <si>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</si>
  <si>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</si>
  <si>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</si>
  <si>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</si>
  <si>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</si>
  <si>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</si>
  <si>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</si>
  <si>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</si>
  <si>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</si>
  <si>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</si>
  <si>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</si>
  <si>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</si>
  <si>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</si>
  <si>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</si>
  <si>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</si>
  <si>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</si>
  <si>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</si>
  <si>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</si>
  <si>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</si>
  <si>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</si>
  <si>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</si>
  <si>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</si>
  <si>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</si>
  <si>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</si>
  <si>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</si>
  <si>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</si>
  <si>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</si>
  <si>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</si>
  <si>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</si>
  <si>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</si>
  <si>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</si>
  <si>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</si>
  <si>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</si>
  <si>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</si>
  <si>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</si>
  <si>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</si>
  <si>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</si>
  <si>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</si>
  <si>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</si>
  <si>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</si>
  <si>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</si>
  <si>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</si>
  <si>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</si>
  <si>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</si>
  <si>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</si>
  <si>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</si>
  <si>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</si>
  <si>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</si>
  <si>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</si>
  <si>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</si>
  <si>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</si>
  <si>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</si>
  <si>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</si>
  <si>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</si>
  <si>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</si>
  <si>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</si>
  <si>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</si>
  <si>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</si>
  <si>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</si>
  <si>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</si>
  <si>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</si>
  <si>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</si>
  <si>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</si>
  <si>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</si>
  <si>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</si>
  <si>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</si>
  <si>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</si>
  <si>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</si>
  <si>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</si>
  <si>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</si>
  <si>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</si>
  <si>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</si>
  <si>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</si>
  <si>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</si>
  <si>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</si>
  <si>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</si>
  <si>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</si>
  <si>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</si>
  <si>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</si>
  <si>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</si>
  <si>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</si>
  <si>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</si>
  <si>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</si>
  <si>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</si>
  <si>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</si>
  <si>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</si>
  <si>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</si>
  <si>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</si>
  <si>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</si>
  <si>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</si>
  <si>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</si>
  <si>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</si>
  <si>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</si>
  <si>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</si>
  <si>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</si>
  <si>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</si>
  <si>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</si>
  <si>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</si>
  <si>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</si>
  <si>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</si>
  <si>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</si>
  <si>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</si>
  <si>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</si>
  <si>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</si>
  <si>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</si>
  <si>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</si>
  <si>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</si>
  <si>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</si>
  <si>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</si>
  <si>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</si>
  <si>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</si>
  <si>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</si>
  <si>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</si>
  <si>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</si>
  <si>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</si>
  <si>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</si>
  <si>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</si>
  <si>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</si>
  <si>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</si>
  <si>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</si>
  <si>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</si>
  <si>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</si>
  <si>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</si>
  <si>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</si>
  <si>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</si>
  <si>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</si>
  <si>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</si>
  <si>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</si>
  <si>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</si>
  <si>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</si>
  <si>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</si>
  <si>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</si>
  <si>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</si>
  <si>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</si>
  <si>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</si>
  <si>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</si>
  <si>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</si>
  <si>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</si>
  <si>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</si>
  <si>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</si>
  <si>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</si>
  <si>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</si>
  <si>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</si>
  <si>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</si>
  <si>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</si>
  <si>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</si>
  <si>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</si>
  <si>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</si>
  <si>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</si>
  <si>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</si>
  <si>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</si>
  <si>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</si>
  <si>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</si>
  <si>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</si>
  <si>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</si>
  <si>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</si>
  <si>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</si>
  <si>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</si>
  <si>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</si>
  <si>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</si>
  <si>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</si>
  <si>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</si>
  <si>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</si>
  <si>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</si>
  <si>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</si>
  <si>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</si>
  <si>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</si>
  <si>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</si>
  <si>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</si>
  <si>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</si>
  <si>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</si>
  <si>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</si>
  <si>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</si>
  <si>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</si>
  <si>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</si>
  <si>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</si>
  <si>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</si>
  <si>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</si>
  <si>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</si>
  <si>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</si>
  <si>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</si>
  <si>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</si>
  <si>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</si>
  <si>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</si>
  <si>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</si>
  <si>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</si>
  <si>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</si>
  <si>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</si>
  <si>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</si>
  <si>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</si>
  <si>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</si>
  <si>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</si>
  <si>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</si>
  <si>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</si>
  <si>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</si>
  <si>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</si>
  <si>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</si>
  <si>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</si>
  <si>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</si>
  <si>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</si>
  <si>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</si>
  <si>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</si>
  <si>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</si>
  <si>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</si>
  <si>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</si>
  <si>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</si>
  <si>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</si>
  <si>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</si>
  <si>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</si>
  <si>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</si>
  <si>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</si>
  <si>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</si>
  <si>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</si>
  <si>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</si>
  <si>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</si>
  <si>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</si>
  <si>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</si>
  <si>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</si>
  <si>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</si>
  <si>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</si>
  <si>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</si>
  <si>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</si>
  <si>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</si>
  <si>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</si>
  <si>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</si>
  <si>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</si>
  <si>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</si>
  <si>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</si>
  <si>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</si>
  <si>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</si>
  <si>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</si>
  <si>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</si>
  <si>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</si>
  <si>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</si>
  <si>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</si>
  <si>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</si>
  <si>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</si>
  <si>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</si>
  <si>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</si>
  <si>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</si>
  <si>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</si>
  <si>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</si>
  <si>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</si>
  <si>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</si>
  <si>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</si>
  <si>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</si>
  <si>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</si>
  <si>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</si>
  <si>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</si>
  <si>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</si>
  <si>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</si>
  <si>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</si>
  <si>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</si>
  <si>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</si>
  <si>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</si>
  <si>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</si>
  <si>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</si>
  <si>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</si>
  <si>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</si>
  <si>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</si>
  <si>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</si>
  <si>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</si>
  <si>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</si>
  <si>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</si>
  <si>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</si>
  <si>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</si>
  <si>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</si>
  <si>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</si>
  <si>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</si>
  <si>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</si>
  <si>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</si>
  <si>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</si>
  <si>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</si>
  <si>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</si>
  <si>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</si>
  <si>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</si>
  <si>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</si>
  <si>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</si>
  <si>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</si>
  <si>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</si>
  <si>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</si>
  <si>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</si>
  <si>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</si>
  <si>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</si>
  <si>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</si>
  <si>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</si>
  <si>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</si>
  <si>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</si>
  <si>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</si>
  <si>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</si>
  <si>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</si>
  <si>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</si>
  <si>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</si>
  <si>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</si>
  <si>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</si>
  <si>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</si>
  <si>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</si>
  <si>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</si>
  <si>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</si>
  <si>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</si>
  <si>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</si>
  <si>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</si>
  <si>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</si>
  <si>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</si>
  <si>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</si>
  <si>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</si>
  <si>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</si>
  <si>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</si>
  <si>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</si>
  <si>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</si>
  <si>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</si>
  <si>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</si>
  <si>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</si>
  <si>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</si>
  <si>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</si>
  <si>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</si>
  <si>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</si>
  <si>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</si>
  <si>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</si>
  <si>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</si>
  <si>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</si>
  <si>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</si>
  <si>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</si>
  <si>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</si>
  <si>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</si>
  <si>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</si>
  <si>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</si>
  <si>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</si>
  <si>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</si>
  <si>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</si>
  <si>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</si>
  <si>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</si>
  <si>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</si>
  <si>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</si>
  <si>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</si>
  <si>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</si>
  <si>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</si>
  <si>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</si>
  <si>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</si>
  <si>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</si>
  <si>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</si>
  <si>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</si>
  <si>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</si>
  <si>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</si>
  <si>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</si>
  <si>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</si>
  <si>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</si>
  <si>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</si>
  <si>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</si>
  <si>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</si>
  <si>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</si>
  <si>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</si>
  <si>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</si>
  <si>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</si>
  <si>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</si>
  <si>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</si>
  <si>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</si>
  <si>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</si>
  <si>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</si>
  <si>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</si>
  <si>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</si>
  <si>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</si>
  <si>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</si>
  <si>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</si>
  <si>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</si>
  <si>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</si>
  <si>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</si>
  <si>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</si>
  <si>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</si>
  <si>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</si>
  <si>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</si>
  <si>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</si>
  <si>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</si>
  <si>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</si>
  <si>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</si>
  <si>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</si>
  <si>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</si>
  <si>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</si>
  <si>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</si>
  <si>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</si>
  <si>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</si>
  <si>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</si>
  <si>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</si>
  <si>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</si>
  <si>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</si>
  <si>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</si>
  <si>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</si>
  <si>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</si>
  <si>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</si>
  <si>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</si>
  <si>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</si>
  <si>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</si>
  <si>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</si>
  <si>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</si>
  <si>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</si>
  <si>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</si>
  <si>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</si>
  <si>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</si>
  <si>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</si>
  <si>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</si>
  <si>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</si>
  <si>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</si>
  <si>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</si>
  <si>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</si>
  <si>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</si>
  <si>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</si>
  <si>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</si>
  <si>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</si>
  <si>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</si>
  <si>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</si>
  <si>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</si>
  <si>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</si>
  <si>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</si>
  <si>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</si>
  <si>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</si>
  <si>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</si>
  <si>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</si>
  <si>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</si>
  <si>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</si>
  <si>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</si>
  <si>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</si>
  <si>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</si>
  <si>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</si>
  <si>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</si>
  <si>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</si>
  <si>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</si>
  <si>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</si>
  <si>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</si>
  <si>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</si>
  <si>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</si>
  <si>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</si>
  <si>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</si>
  <si>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</si>
  <si>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</si>
  <si>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</si>
  <si>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</si>
  <si>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</si>
  <si>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</si>
  <si>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</si>
  <si>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</si>
  <si>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</si>
  <si>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</si>
  <si>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</si>
  <si>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</si>
  <si>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</si>
  <si>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</si>
  <si>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</si>
  <si>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</si>
  <si>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</si>
  <si>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</si>
  <si>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</si>
  <si>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</si>
  <si>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</si>
  <si>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</si>
  <si>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</si>
  <si>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</si>
  <si>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</si>
  <si>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</si>
  <si>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</si>
  <si>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</si>
  <si>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</si>
  <si>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</si>
  <si>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</si>
  <si>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</si>
  <si>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</si>
  <si>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</si>
  <si>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</si>
  <si>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</si>
  <si>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</si>
  <si>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</si>
  <si>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</si>
  <si>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</si>
  <si>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</si>
  <si>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</si>
  <si>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</si>
  <si>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</si>
  <si>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</si>
  <si>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</si>
  <si>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</si>
  <si>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</si>
  <si>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</si>
  <si>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</si>
  <si>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</si>
  <si>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</si>
  <si>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</si>
  <si>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</si>
  <si>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</si>
  <si>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</si>
  <si>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</si>
  <si>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</si>
  <si>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</si>
  <si>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</si>
  <si>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</si>
  <si>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</si>
  <si>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</si>
  <si>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</si>
  <si>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</si>
  <si>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</si>
  <si>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</si>
  <si>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</si>
  <si>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</si>
  <si>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</si>
  <si>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</si>
  <si>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</si>
  <si>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</si>
  <si>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</si>
  <si>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</si>
  <si>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</si>
  <si>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</si>
  <si>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</si>
  <si>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</si>
  <si>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</si>
  <si>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</si>
  <si>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</si>
  <si>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</si>
  <si>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</si>
  <si>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</si>
  <si>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</si>
  <si>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</si>
  <si>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</si>
  <si>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</si>
  <si>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</si>
  <si>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</si>
  <si>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</si>
  <si>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</si>
  <si>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</si>
  <si>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</si>
  <si>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</si>
  <si>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</si>
  <si>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</si>
  <si>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</si>
  <si>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</si>
  <si>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</si>
  <si>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</si>
  <si>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</si>
  <si>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</si>
  <si>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</si>
  <si>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</si>
  <si>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</si>
  <si>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</si>
  <si>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</si>
  <si>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</si>
  <si>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</si>
  <si>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</si>
  <si>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</si>
  <si>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</si>
  <si>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</si>
  <si>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</si>
  <si>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</si>
  <si>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</si>
  <si>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</si>
  <si>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</si>
  <si>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</si>
  <si>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</si>
  <si>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</si>
  <si>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</si>
  <si>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</si>
  <si>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</si>
  <si>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</si>
  <si>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</si>
  <si>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</si>
  <si>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</si>
  <si>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</si>
  <si>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</si>
  <si>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</si>
  <si>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</si>
  <si>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</si>
  <si>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</si>
  <si>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</si>
  <si>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</si>
  <si>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</si>
  <si>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</si>
  <si>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</si>
  <si>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</si>
  <si>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</si>
  <si>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</si>
  <si>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</si>
  <si>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</si>
  <si>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</si>
  <si>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</si>
  <si>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</si>
  <si>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</si>
  <si>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</si>
  <si>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</si>
  <si>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</si>
  <si>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</si>
  <si>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</si>
  <si>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</si>
  <si>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</si>
  <si>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</si>
  <si>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</si>
  <si>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</si>
  <si>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</si>
  <si>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</si>
  <si>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</si>
  <si>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</si>
  <si>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</si>
  <si>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</si>
  <si>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</si>
  <si>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</si>
  <si>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</si>
  <si>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</si>
  <si>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</si>
  <si>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</si>
  <si>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</si>
  <si>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</si>
  <si>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</si>
  <si>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</si>
  <si>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</si>
  <si>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</si>
  <si>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</si>
  <si>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</si>
  <si>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</si>
  <si>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</si>
  <si>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</si>
  <si>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</si>
  <si>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</si>
  <si>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</si>
  <si>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</si>
  <si>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</si>
  <si>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</si>
  <si>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</si>
  <si>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</si>
  <si>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</si>
  <si>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</si>
  <si>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</si>
  <si>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</si>
  <si>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</si>
  <si>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</si>
  <si>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</si>
  <si>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</si>
  <si>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</si>
  <si>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</si>
  <si>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</si>
  <si>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</si>
  <si>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</si>
  <si>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</si>
  <si>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</si>
  <si>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</si>
  <si>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</si>
  <si>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</si>
  <si>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</si>
  <si>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</si>
  <si>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</si>
  <si>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</si>
  <si>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</si>
  <si>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</si>
  <si>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</si>
  <si>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</si>
  <si>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</si>
  <si>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</si>
  <si>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</si>
  <si>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</si>
  <si>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</si>
  <si>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</si>
  <si>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</si>
  <si>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</si>
  <si>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</si>
  <si>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</si>
  <si>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</si>
  <si>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</si>
  <si>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</si>
  <si>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</si>
  <si>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</si>
  <si>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</si>
  <si>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</si>
  <si>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</si>
  <si>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</si>
  <si>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</si>
  <si>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</si>
  <si>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</si>
  <si>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</si>
  <si>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</si>
  <si>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</si>
  <si>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</si>
  <si>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</si>
  <si>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</si>
  <si>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</si>
  <si>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</si>
  <si>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</si>
  <si>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</si>
  <si>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</si>
  <si>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</si>
  <si>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</si>
  <si>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</si>
  <si>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</si>
  <si>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</si>
  <si>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</si>
  <si>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</si>
  <si>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</si>
  <si>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</si>
  <si>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</si>
  <si>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</si>
  <si>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</si>
  <si>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</si>
  <si>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</si>
  <si>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</si>
  <si>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</si>
  <si>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</si>
  <si>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</si>
  <si>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</si>
  <si>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</si>
  <si>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</si>
  <si>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</si>
  <si>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</si>
  <si>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</si>
  <si>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</si>
  <si>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</si>
  <si>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</si>
  <si>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</si>
  <si>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</si>
  <si>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</si>
  <si>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</si>
  <si>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</si>
  <si>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</si>
  <si>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</si>
  <si>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</si>
  <si>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</si>
  <si>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</si>
  <si>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</si>
  <si>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</si>
  <si>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</si>
  <si>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</si>
  <si>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</si>
  <si>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</si>
  <si>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</si>
  <si>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</si>
  <si>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</si>
  <si>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</si>
  <si>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</si>
  <si>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</si>
  <si>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</si>
  <si>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</si>
  <si>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</si>
  <si>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</si>
  <si>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</si>
  <si>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</si>
  <si>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</si>
  <si>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</si>
  <si>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</si>
  <si>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</si>
  <si>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</si>
  <si>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</si>
  <si>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</si>
  <si>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</si>
  <si>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</si>
  <si>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</si>
  <si>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</si>
  <si>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</si>
  <si>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</si>
  <si>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</si>
  <si>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</si>
  <si>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</si>
  <si>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</si>
  <si>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</si>
  <si>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</si>
  <si>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</si>
  <si>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</si>
  <si>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</si>
  <si>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</si>
  <si>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</si>
  <si>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</si>
  <si>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</si>
  <si>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</si>
  <si>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</si>
  <si>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</si>
  <si>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</si>
  <si>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</si>
  <si>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</si>
  <si>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</si>
  <si>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</si>
  <si>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</si>
  <si>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</si>
  <si>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</si>
  <si>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</si>
  <si>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</si>
  <si>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</si>
  <si>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</si>
  <si>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</si>
  <si>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</si>
  <si>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</si>
  <si>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</si>
  <si>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</si>
  <si>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</si>
  <si>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</si>
  <si>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</si>
  <si>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</si>
  <si>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</si>
  <si>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</si>
  <si>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</si>
  <si>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</si>
  <si>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</si>
  <si>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</si>
  <si>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</si>
  <si>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</si>
  <si>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</si>
  <si>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</si>
  <si>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</si>
  <si>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</si>
  <si>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</si>
  <si>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</si>
  <si>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</si>
  <si>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</si>
  <si>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</si>
  <si>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</si>
  <si>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</si>
  <si>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</si>
  <si>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</si>
  <si>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</si>
  <si>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</si>
  <si>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</si>
  <si>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</si>
  <si>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</si>
  <si>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</si>
  <si>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</si>
  <si>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</si>
  <si>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</si>
  <si>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</si>
  <si>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</si>
  <si>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</si>
  <si>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</si>
  <si>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</si>
  <si>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</si>
  <si>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</si>
  <si>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</si>
  <si>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</si>
  <si>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</si>
  <si>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</si>
  <si>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</si>
  <si>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</si>
  <si>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</si>
  <si>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</si>
  <si>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</si>
  <si>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</si>
  <si>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</si>
  <si>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</si>
  <si>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</si>
  <si>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</si>
  <si>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</si>
  <si>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</si>
  <si>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</si>
  <si>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</si>
  <si>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</si>
  <si>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</si>
  <si>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</si>
  <si>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</si>
  <si>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</si>
  <si>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</si>
  <si>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</si>
  <si>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</si>
  <si>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</si>
  <si>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</si>
  <si>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</si>
  <si>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</si>
  <si>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</si>
  <si>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</si>
  <si>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</si>
  <si>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</si>
  <si>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</si>
  <si>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</si>
  <si>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</si>
  <si>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</si>
  <si>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</si>
  <si>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</si>
  <si>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</si>
  <si>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</si>
  <si>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</si>
  <si>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</si>
  <si>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</si>
  <si>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</si>
  <si>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</si>
  <si>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</si>
  <si>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</si>
  <si>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</si>
  <si>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</si>
  <si>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</si>
  <si>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</si>
  <si>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</si>
  <si>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</si>
  <si>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</si>
  <si>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</si>
  <si>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</si>
  <si>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</si>
  <si>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</si>
  <si>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</si>
  <si>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</si>
  <si>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</si>
  <si>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</si>
  <si>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</si>
  <si>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</si>
  <si>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</si>
  <si>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</si>
  <si>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</si>
  <si>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</si>
  <si>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</si>
  <si>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</si>
  <si>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</si>
  <si>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</si>
  <si>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</si>
  <si>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</si>
  <si>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</si>
  <si>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</si>
  <si>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</si>
  <si>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</si>
  <si>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</si>
  <si>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</si>
  <si>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</si>
  <si>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</si>
  <si>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</si>
  <si>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</si>
  <si>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</si>
  <si>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</si>
  <si>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</si>
  <si>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</si>
  <si>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</si>
  <si>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</si>
  <si>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</si>
  <si>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</si>
  <si>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</si>
  <si>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</si>
  <si>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</si>
  <si>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</si>
  <si>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</si>
  <si>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</si>
  <si>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</si>
  <si>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</si>
  <si>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</si>
  <si>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</si>
  <si>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</si>
  <si>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</si>
  <si>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</si>
  <si>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</si>
  <si>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</si>
  <si>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</si>
  <si>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</si>
  <si>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</si>
  <si>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</si>
  <si>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</si>
  <si>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</si>
  <si>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</si>
  <si>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</si>
  <si>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</si>
  <si>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</si>
  <si>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</si>
  <si>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</si>
  <si>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</si>
  <si>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</si>
  <si>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</si>
  <si>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</si>
  <si>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</si>
  <si>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</si>
  <si>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</si>
  <si>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</si>
  <si>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</si>
  <si>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</si>
  <si>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</si>
  <si>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</si>
  <si>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</si>
  <si>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</si>
  <si>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</si>
  <si>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</si>
  <si>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</si>
  <si>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</si>
  <si>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</si>
  <si>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</si>
  <si>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</si>
  <si>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</si>
  <si>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</si>
  <si>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</si>
  <si>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</si>
  <si>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</si>
  <si>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</si>
  <si>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</si>
  <si>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</si>
  <si>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</si>
  <si>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</si>
  <si>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</si>
  <si>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</si>
  <si>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</si>
  <si>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</si>
  <si>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</si>
  <si>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</si>
  <si>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</si>
  <si>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</si>
  <si>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</si>
  <si>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</si>
  <si>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</si>
  <si>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</si>
  <si>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</si>
  <si>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</si>
  <si>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</si>
  <si>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</si>
  <si>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</si>
  <si>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</si>
  <si>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</si>
  <si>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</si>
  <si>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</si>
  <si>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</si>
  <si>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</si>
  <si>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</si>
  <si>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</si>
  <si>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</si>
  <si>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</si>
  <si>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</si>
  <si>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</si>
  <si>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</si>
  <si>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</si>
  <si>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</si>
  <si>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</si>
  <si>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</si>
  <si>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</si>
  <si>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</si>
  <si>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</si>
  <si>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</si>
  <si>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</si>
  <si>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</si>
  <si>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</si>
  <si>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</si>
  <si>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</si>
  <si>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</si>
  <si>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</si>
  <si>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</si>
  <si>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</si>
  <si>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</si>
  <si>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</si>
  <si>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</si>
  <si>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</si>
  <si>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</si>
  <si>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</si>
  <si>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</si>
  <si>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</si>
  <si>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</si>
  <si>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</si>
  <si>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</si>
  <si>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</si>
  <si>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</si>
  <si>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</si>
  <si>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</si>
  <si>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</si>
  <si>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</si>
  <si>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</si>
  <si>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</si>
  <si>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</si>
  <si>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</si>
  <si>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</si>
  <si>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</si>
  <si>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</si>
  <si>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</si>
  <si>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</si>
  <si>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</si>
  <si>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</si>
  <si>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</si>
  <si>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</si>
  <si>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</si>
  <si>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</si>
  <si>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</si>
  <si>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</si>
  <si>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</si>
  <si>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</si>
  <si>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</si>
  <si>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</si>
  <si>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</si>
  <si>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</si>
  <si>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</si>
  <si>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</si>
  <si>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</si>
  <si>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</si>
  <si>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</si>
  <si>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</si>
  <si>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</si>
  <si>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</si>
  <si>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</si>
  <si>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</si>
  <si>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</si>
  <si>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</si>
  <si>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</si>
  <si>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</si>
  <si>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</si>
  <si>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</si>
  <si>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</si>
  <si>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</si>
  <si>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</si>
  <si>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</si>
  <si>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</si>
  <si>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</si>
  <si>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</si>
  <si>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</si>
  <si>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</si>
  <si>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</si>
  <si>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</si>
  <si>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</si>
  <si>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</si>
  <si>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</si>
  <si>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</si>
  <si>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</si>
  <si>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</si>
  <si>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</si>
  <si>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</si>
  <si>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</si>
  <si>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</si>
  <si>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</si>
  <si>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</si>
  <si>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</si>
  <si>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</si>
  <si>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</si>
  <si>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</si>
  <si>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</si>
  <si>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</si>
  <si>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</si>
  <si>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</si>
  <si>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</si>
  <si>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</si>
  <si>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</si>
  <si>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</si>
  <si>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</si>
  <si>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</si>
  <si>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</si>
  <si>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</si>
  <si>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</si>
  <si>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</si>
  <si>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</si>
  <si>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</si>
  <si>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</si>
  <si>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</si>
  <si>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</si>
  <si>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</si>
  <si>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</si>
  <si>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</si>
  <si>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</si>
  <si>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</si>
  <si>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</si>
  <si>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</si>
  <si>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</si>
  <si>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</si>
  <si>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</si>
  <si>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</si>
  <si>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</si>
  <si>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</si>
  <si>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</si>
  <si>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</si>
  <si>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</si>
  <si>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</si>
  <si>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</si>
  <si>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</si>
  <si>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</si>
  <si>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</si>
  <si>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</si>
  <si>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</si>
  <si>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</si>
  <si>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</si>
  <si>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</si>
  <si>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</si>
  <si>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</si>
  <si>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</si>
  <si>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</si>
  <si>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</si>
  <si>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</si>
  <si>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</si>
  <si>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</si>
  <si>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</si>
  <si>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</si>
  <si>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</si>
  <si>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</si>
  <si>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</si>
  <si>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</si>
  <si>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</si>
  <si>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</si>
  <si>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</si>
  <si>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</si>
  <si>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</si>
  <si>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</si>
  <si>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</si>
  <si>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</si>
  <si>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</si>
  <si>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</si>
  <si>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</si>
  <si>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</si>
  <si>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</si>
  <si>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</si>
  <si>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</si>
  <si>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</si>
  <si>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</si>
  <si>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</si>
  <si>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</si>
  <si>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</si>
  <si>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</si>
  <si>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</si>
  <si>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</si>
  <si>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</si>
  <si>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</si>
  <si>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</si>
  <si>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</si>
  <si>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</si>
  <si>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</si>
  <si>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</si>
  <si>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</si>
  <si>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</si>
  <si>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</si>
  <si>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</si>
  <si>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</si>
  <si>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</si>
  <si>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</si>
  <si>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</si>
  <si>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</si>
  <si>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</si>
  <si>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</si>
  <si>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</si>
  <si>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</si>
  <si>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</si>
  <si>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</si>
  <si>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</si>
  <si>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</si>
  <si>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</si>
  <si>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</si>
  <si>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</si>
  <si>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</si>
  <si>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</si>
  <si>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</si>
  <si>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</si>
  <si>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</si>
  <si>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</si>
  <si>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</si>
  <si>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</si>
  <si>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</si>
  <si>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</si>
  <si>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</si>
  <si>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</si>
  <si>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</si>
  <si>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</si>
  <si>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</si>
  <si>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</si>
  <si>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</si>
  <si>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</si>
  <si>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</si>
  <si>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</si>
  <si>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</si>
  <si>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</si>
  <si>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</si>
  <si>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</si>
  <si>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</si>
  <si>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</si>
  <si>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</si>
  <si>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</si>
  <si>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</si>
  <si>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</si>
  <si>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</si>
  <si>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</si>
  <si>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</si>
  <si>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</si>
  <si>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</si>
  <si>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</si>
  <si>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</si>
  <si>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</si>
  <si>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</si>
  <si>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</si>
  <si>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</si>
  <si>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</si>
  <si>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</si>
  <si>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</si>
  <si>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</si>
  <si>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</si>
  <si>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</si>
  <si>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</si>
  <si>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</si>
  <si>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</si>
  <si>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</si>
  <si>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</si>
  <si>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</si>
  <si>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</si>
  <si>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</si>
  <si>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</si>
  <si>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</si>
  <si>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</si>
  <si>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</si>
  <si>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</si>
  <si>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</si>
  <si>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</si>
  <si>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</si>
  <si>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</si>
  <si>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</si>
  <si>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</si>
  <si>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</si>
  <si>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</si>
  <si>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</si>
  <si>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</si>
  <si>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</si>
  <si>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</si>
  <si>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</si>
  <si>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</si>
  <si>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</si>
  <si>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</si>
  <si>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</si>
  <si>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</si>
  <si>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</si>
  <si>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</si>
  <si>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</si>
  <si>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</si>
  <si>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</si>
  <si>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</si>
  <si>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</si>
  <si>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</si>
  <si>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</si>
  <si>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</si>
  <si>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</si>
  <si>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</si>
  <si>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</si>
  <si>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</si>
  <si>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</si>
  <si>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</si>
  <si>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</si>
  <si>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</si>
  <si>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</si>
  <si>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</si>
  <si>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</si>
  <si>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</si>
  <si>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</si>
  <si>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</si>
  <si>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</si>
  <si>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</si>
  <si>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</si>
  <si>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</si>
  <si>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</si>
  <si>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</si>
  <si>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</si>
  <si>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</si>
  <si>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</si>
  <si>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</si>
  <si>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</si>
  <si>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</si>
  <si>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</si>
  <si>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</si>
  <si>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</si>
  <si>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</si>
  <si>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</si>
  <si>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</si>
  <si>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</si>
  <si>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</si>
  <si>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</si>
  <si>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</si>
  <si>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</si>
  <si>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</si>
  <si>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</si>
  <si>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</si>
  <si>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</si>
  <si>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</si>
  <si>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</si>
  <si>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</si>
  <si>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</si>
  <si>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</si>
  <si>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</si>
  <si>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</si>
  <si>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</si>
  <si>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</si>
  <si>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</si>
  <si>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</si>
  <si>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</si>
  <si>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</si>
  <si>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</si>
  <si>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</si>
  <si>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</si>
  <si>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</si>
  <si>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</si>
  <si>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</si>
  <si>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</si>
  <si>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</si>
  <si>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</si>
  <si>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</si>
  <si>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</si>
  <si>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</si>
  <si>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</si>
  <si>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</si>
  <si>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</si>
  <si>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</si>
  <si>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</si>
  <si>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</si>
  <si>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</si>
  <si>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</si>
  <si>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</si>
  <si>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</si>
  <si>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</si>
  <si>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</si>
  <si>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</si>
  <si>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</si>
  <si>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</si>
  <si>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</si>
  <si>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</si>
  <si>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</si>
  <si>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</si>
  <si>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</si>
  <si>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</si>
  <si>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</si>
  <si>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</si>
  <si>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</si>
  <si>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</si>
  <si>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</si>
  <si>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</si>
  <si>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</si>
  <si>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</si>
  <si>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</si>
  <si>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</si>
  <si>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</si>
  <si>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</si>
  <si>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</si>
  <si>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</si>
  <si>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</si>
  <si>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</si>
  <si>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</si>
  <si>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</si>
  <si>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</si>
  <si>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</si>
  <si>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</si>
  <si>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</si>
  <si>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</si>
  <si>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</si>
  <si>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</si>
  <si>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</si>
  <si>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</si>
  <si>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</si>
  <si>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</si>
  <si>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</si>
  <si>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</si>
  <si>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</si>
  <si>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</si>
  <si>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</si>
  <si>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</si>
  <si>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</si>
  <si>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</si>
  <si>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</si>
  <si>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</si>
  <si>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</si>
  <si>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</si>
  <si>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</si>
  <si>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</si>
  <si>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</si>
  <si>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</si>
  <si>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</si>
  <si>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</si>
  <si>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</si>
  <si>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</si>
  <si>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</si>
  <si>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</si>
  <si>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</si>
  <si>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</si>
  <si>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</si>
  <si>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</si>
  <si>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</si>
  <si>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</si>
  <si>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</si>
  <si>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</si>
  <si>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</si>
  <si>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</si>
  <si>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</si>
  <si>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</si>
  <si>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</si>
  <si>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</si>
  <si>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</si>
  <si>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</si>
  <si>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</si>
  <si>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</si>
  <si>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</si>
  <si>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</si>
  <si>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</si>
  <si>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</si>
  <si>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</si>
  <si>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</si>
  <si>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</si>
  <si>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</si>
  <si>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</si>
  <si>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</si>
  <si>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</si>
  <si>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</si>
  <si>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</si>
  <si>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</si>
  <si>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</si>
  <si>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</si>
  <si>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</si>
  <si>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</si>
  <si>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</si>
  <si>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</si>
  <si>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</si>
  <si>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</si>
  <si>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</si>
  <si>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</si>
  <si>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</si>
  <si>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</si>
  <si>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</si>
  <si>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</si>
  <si>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</si>
  <si>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</si>
  <si>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</si>
  <si>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</si>
  <si>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</si>
  <si>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</si>
  <si>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</si>
  <si>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</si>
  <si>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</si>
  <si>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</si>
  <si>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</si>
  <si>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</si>
  <si>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</si>
  <si>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</si>
  <si>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</si>
  <si>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</si>
  <si>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</si>
  <si>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</si>
  <si>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</si>
  <si>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</si>
  <si>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</si>
  <si>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</si>
  <si>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</si>
  <si>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</si>
  <si>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</si>
  <si>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</si>
  <si>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</si>
  <si>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</si>
  <si>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</si>
  <si>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</si>
  <si>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</si>
  <si>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</si>
  <si>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</si>
  <si>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</si>
  <si>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</si>
  <si>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</si>
  <si>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</si>
  <si>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</si>
  <si>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</si>
  <si>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</si>
  <si>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</si>
  <si>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</si>
  <si>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</si>
  <si>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</si>
  <si>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</si>
  <si>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</si>
  <si>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</si>
  <si>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</si>
  <si>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</si>
  <si>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</si>
  <si>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</si>
  <si>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</si>
  <si>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</si>
  <si>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</si>
  <si>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</si>
  <si>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</si>
  <si>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</si>
  <si>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</si>
  <si>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</si>
  <si>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</si>
  <si>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</si>
  <si>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</si>
  <si>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</si>
  <si>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</si>
  <si>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</si>
  <si>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</si>
  <si>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</si>
  <si>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</si>
  <si>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</si>
  <si>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</si>
  <si>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</si>
  <si>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</si>
  <si>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</si>
  <si>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</si>
  <si>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</si>
  <si>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</si>
  <si>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</si>
  <si>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</si>
  <si>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</si>
  <si>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</si>
  <si>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</si>
  <si>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</si>
  <si>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</si>
  <si>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</si>
  <si>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</si>
  <si>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</si>
  <si>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</si>
  <si>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</si>
  <si>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</si>
  <si>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</si>
  <si>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</si>
  <si>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</si>
  <si>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</si>
  <si>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</si>
  <si>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</si>
  <si>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</si>
  <si>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</si>
  <si>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</si>
  <si>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</si>
  <si>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</si>
  <si>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</si>
  <si>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</si>
  <si>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</si>
  <si>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</si>
  <si>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</si>
  <si>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</si>
  <si>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</si>
  <si>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</si>
  <si>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</si>
  <si>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</si>
  <si>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</si>
  <si>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</si>
  <si>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</si>
  <si>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</si>
  <si>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</si>
  <si>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</si>
  <si>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</si>
  <si>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</si>
  <si>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</si>
  <si>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</si>
  <si>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</si>
  <si>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</si>
  <si>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</si>
  <si>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</si>
  <si>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</si>
  <si>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</si>
  <si>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</si>
  <si>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</si>
  <si>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</si>
  <si>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</si>
  <si>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</si>
  <si>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</si>
  <si>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</si>
  <si>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</si>
  <si>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</si>
  <si>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</si>
  <si>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</si>
  <si>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</si>
  <si>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</si>
  <si>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</si>
  <si>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</si>
  <si>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</si>
  <si>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</si>
  <si>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</si>
  <si>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</si>
  <si>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</si>
  <si>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</si>
  <si>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</si>
  <si>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</si>
  <si>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</si>
  <si>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</si>
  <si>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</si>
  <si>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</si>
  <si>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</si>
  <si>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</si>
  <si>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</si>
  <si>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</si>
  <si>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</si>
  <si>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</si>
  <si>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</si>
  <si>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</si>
  <si>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</si>
  <si>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</si>
  <si>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</si>
  <si>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</si>
  <si>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</si>
  <si>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</si>
  <si>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</si>
  <si>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</si>
  <si>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</si>
  <si>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</si>
  <si>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</si>
  <si>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</si>
  <si>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</si>
  <si>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</si>
  <si>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</si>
  <si>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</si>
  <si>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</si>
  <si>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</si>
  <si>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</si>
  <si>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</si>
  <si>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</si>
  <si>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</si>
  <si>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</si>
  <si>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</si>
  <si>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</si>
  <si>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</si>
  <si>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</si>
  <si>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</si>
  <si>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</si>
  <si>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</si>
  <si>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</si>
  <si>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</si>
  <si>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</si>
  <si>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</si>
  <si>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</si>
  <si>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</si>
  <si>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</si>
  <si>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</si>
  <si>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</si>
  <si>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</si>
  <si>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</si>
  <si>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</si>
  <si>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</si>
  <si>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</si>
  <si>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</si>
  <si>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</si>
  <si>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</si>
  <si>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</si>
  <si>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</si>
  <si>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</si>
  <si>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</si>
  <si>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</si>
  <si>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</si>
  <si>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</si>
  <si>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</si>
  <si>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</si>
  <si>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</si>
  <si>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</si>
  <si>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</si>
  <si>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</si>
  <si>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</si>
  <si>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</si>
  <si>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</si>
  <si>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</si>
  <si>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</si>
  <si>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</si>
  <si>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</si>
  <si>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</si>
  <si>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</si>
  <si>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</si>
  <si>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</si>
  <si>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</si>
  <si>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</si>
  <si>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</si>
  <si>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</si>
  <si>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</si>
  <si>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</si>
  <si>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</si>
  <si>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</si>
  <si>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</si>
  <si>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</si>
  <si>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</si>
  <si>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</si>
  <si>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</si>
  <si>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</si>
  <si>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</si>
  <si>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</si>
  <si>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</si>
  <si>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</si>
  <si>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</si>
  <si>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</si>
  <si>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</si>
  <si>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</si>
  <si>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</si>
  <si>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</si>
  <si>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</si>
  <si>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</si>
  <si>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</si>
  <si>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</si>
  <si>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</si>
  <si>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</si>
  <si>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</si>
  <si>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</si>
  <si>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</si>
  <si>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</si>
  <si>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</si>
  <si>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</si>
  <si>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</si>
  <si>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</si>
  <si>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</si>
  <si>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</si>
  <si>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</si>
  <si>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</si>
  <si>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</si>
  <si>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</si>
  <si>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</si>
  <si>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</si>
  <si>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</si>
  <si>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</si>
  <si>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</si>
  <si>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</si>
  <si>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</si>
  <si>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</si>
  <si>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</si>
  <si>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</si>
  <si>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</si>
  <si>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</si>
  <si>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</si>
  <si>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</si>
  <si>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</si>
  <si>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</si>
  <si>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</si>
  <si>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</si>
  <si>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</si>
  <si>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</si>
  <si>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</si>
  <si>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</si>
  <si>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</si>
  <si>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</si>
  <si>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</si>
  <si>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</si>
  <si>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</si>
  <si>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</si>
  <si>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</si>
  <si>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</si>
  <si>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</si>
  <si>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</si>
  <si>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</si>
  <si>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</si>
  <si>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</si>
  <si>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</si>
  <si>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</si>
  <si>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</si>
  <si>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</si>
  <si>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</si>
  <si>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</si>
  <si>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</si>
  <si>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</si>
  <si>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</si>
  <si>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</si>
  <si>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</si>
  <si>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</si>
  <si>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</si>
  <si>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</si>
  <si>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</si>
  <si>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</si>
  <si>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</si>
  <si>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</si>
  <si>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</si>
  <si>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</si>
  <si>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</si>
  <si>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</si>
  <si>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</si>
  <si>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</si>
  <si>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</si>
  <si>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</si>
  <si>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</si>
  <si>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</si>
  <si>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</si>
  <si>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</si>
  <si>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</si>
  <si>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</si>
  <si>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</si>
  <si>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</si>
  <si>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</si>
  <si>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</si>
  <si>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</si>
  <si>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</si>
  <si>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</si>
  <si>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</si>
  <si>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</si>
  <si>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</si>
  <si>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</si>
  <si>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</si>
  <si>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</si>
  <si>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</si>
  <si>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</si>
  <si>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</si>
  <si>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</si>
  <si>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</si>
  <si>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</si>
  <si>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</si>
  <si>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</si>
  <si>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</si>
  <si>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</si>
  <si>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</si>
  <si>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</si>
  <si>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</si>
  <si>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</si>
  <si>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</si>
  <si>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</si>
  <si>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</si>
  <si>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</si>
  <si>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</si>
  <si>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</si>
  <si>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</si>
  <si>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</si>
  <si>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</si>
  <si>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</si>
  <si>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</si>
  <si>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</si>
  <si>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</si>
  <si>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</si>
  <si>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</si>
  <si>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</si>
  <si>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</si>
  <si>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</si>
  <si>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</si>
  <si>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</si>
  <si>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</si>
  <si>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</si>
  <si>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</si>
  <si>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</si>
  <si>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</si>
  <si>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</si>
  <si>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</si>
  <si>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</si>
  <si>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</si>
  <si>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</si>
  <si>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</si>
  <si>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</si>
  <si>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</si>
  <si>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</si>
  <si>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</si>
  <si>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</si>
  <si>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</si>
  <si>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</si>
  <si>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</si>
  <si>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</si>
  <si>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</si>
  <si>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</si>
  <si>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</si>
  <si>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</si>
  <si>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</si>
  <si>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</si>
  <si>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</si>
  <si>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</si>
  <si>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</si>
  <si>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</si>
  <si>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</si>
  <si>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</si>
  <si>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</si>
  <si>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</si>
  <si>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</si>
  <si>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</si>
  <si>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</si>
  <si>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</si>
  <si>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</si>
  <si>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</si>
  <si>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</si>
  <si>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</si>
  <si>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</si>
  <si>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</si>
  <si>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</si>
  <si>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</si>
  <si>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</si>
  <si>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</si>
  <si>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</si>
  <si>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</si>
  <si>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</si>
  <si>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</si>
  <si>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</si>
  <si>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</si>
  <si>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</si>
  <si>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</si>
  <si>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</si>
  <si>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</si>
  <si>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</si>
  <si>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</si>
  <si>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</si>
  <si>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</si>
  <si>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</si>
  <si>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</si>
  <si>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</si>
  <si>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</si>
  <si>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</si>
  <si>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</si>
  <si>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</si>
  <si>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</si>
  <si>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</si>
  <si>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</si>
  <si>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</si>
  <si>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</si>
  <si>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</si>
  <si>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</si>
  <si>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</si>
  <si>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</si>
  <si>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</si>
  <si>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</si>
  <si>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</si>
  <si>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</si>
  <si>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</si>
  <si>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</si>
  <si>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</si>
  <si>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</si>
  <si>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</si>
  <si>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</si>
  <si>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</si>
  <si>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</si>
  <si>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</si>
  <si>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</si>
  <si>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</si>
  <si>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</si>
  <si>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</si>
  <si>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</si>
  <si>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</si>
  <si>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</si>
  <si>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</si>
  <si>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</si>
  <si>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</si>
  <si>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</si>
  <si>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</si>
  <si>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</si>
  <si>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</si>
  <si>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</si>
  <si>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</si>
  <si>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</si>
  <si>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</si>
  <si>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</si>
  <si>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</si>
  <si>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</si>
  <si>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</si>
  <si>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</si>
  <si>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</si>
  <si>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</si>
  <si>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</si>
  <si>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</si>
  <si>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</si>
  <si>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</si>
  <si>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</si>
  <si>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</si>
  <si>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</si>
  <si>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</si>
  <si>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</si>
  <si>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</si>
  <si>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</si>
  <si>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</si>
  <si>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</si>
  <si>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</si>
  <si>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</si>
  <si>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</si>
  <si>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</si>
  <si>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</si>
  <si>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</si>
  <si>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</si>
  <si>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</si>
  <si>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</si>
  <si>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</si>
  <si>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</si>
  <si>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</si>
  <si>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</si>
  <si>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</si>
  <si>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</si>
  <si>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</si>
  <si>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</si>
  <si>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</si>
  <si>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</si>
  <si>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</si>
  <si>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</si>
  <si>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</si>
  <si>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</si>
  <si>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</si>
  <si>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</si>
  <si>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</si>
  <si>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</si>
  <si>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</si>
  <si>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</si>
  <si>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</si>
  <si>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</si>
  <si>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</si>
  <si>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</si>
  <si>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</si>
  <si>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</si>
  <si>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</si>
  <si>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</si>
  <si>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</si>
  <si>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</si>
  <si>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</si>
  <si>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</si>
  <si>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</si>
  <si>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</si>
  <si>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</si>
  <si>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</si>
  <si>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</si>
  <si>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</si>
  <si>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</si>
  <si>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</si>
  <si>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</si>
  <si>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</si>
  <si>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</si>
  <si>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</si>
  <si>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</si>
  <si>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</si>
  <si>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</si>
  <si>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</si>
  <si>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</si>
  <si>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</si>
  <si>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</si>
  <si>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</si>
  <si>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</si>
  <si>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</si>
  <si>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</si>
  <si>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</si>
  <si>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</si>
  <si>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</si>
  <si>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</si>
  <si>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</si>
  <si>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</si>
  <si>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</si>
  <si>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</si>
  <si>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</si>
  <si>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</si>
  <si>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</si>
  <si>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</si>
  <si>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</si>
  <si>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</si>
  <si>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</si>
  <si>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</si>
  <si>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</si>
  <si>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</si>
  <si>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</si>
  <si>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</si>
  <si>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</si>
  <si>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</si>
  <si>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</si>
  <si>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</si>
  <si>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</si>
  <si>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</si>
  <si>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</si>
  <si>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</si>
  <si>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</si>
  <si>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</si>
  <si>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</si>
  <si>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</si>
  <si>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</si>
  <si>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</si>
  <si>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</si>
  <si>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</si>
  <si>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</si>
  <si>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</si>
  <si>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</si>
  <si>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</si>
  <si>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</si>
  <si>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</si>
  <si>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</si>
  <si>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</si>
  <si>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</si>
  <si>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</si>
  <si>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</si>
  <si>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</si>
  <si>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</si>
  <si>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</si>
  <si>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</si>
  <si>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</si>
  <si>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</si>
  <si>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</si>
  <si>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</si>
  <si>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</si>
  <si>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</si>
  <si>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</si>
  <si>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</si>
  <si>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</si>
  <si>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</si>
  <si>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</si>
  <si>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</si>
  <si>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</si>
  <si>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</si>
  <si>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</si>
  <si>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</si>
  <si>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</si>
  <si>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</si>
  <si>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</si>
  <si>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</si>
  <si>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</si>
  <si>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</si>
  <si>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</si>
  <si>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</si>
  <si>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</si>
  <si>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</si>
  <si>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</si>
  <si>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</si>
  <si>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</si>
  <si>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</si>
  <si>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</si>
  <si>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</si>
  <si>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</si>
  <si>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</si>
  <si>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</si>
  <si>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</si>
  <si>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</si>
  <si>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</si>
  <si>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</si>
  <si>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</si>
  <si>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</si>
  <si>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</si>
  <si>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</si>
  <si>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</si>
  <si>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</si>
  <si>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</si>
  <si>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</si>
  <si>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</si>
  <si>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</si>
  <si>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</si>
  <si>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</si>
  <si>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</si>
  <si>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</si>
  <si>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</si>
  <si>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</si>
  <si>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</si>
  <si>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</si>
  <si>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</si>
  <si>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</si>
  <si>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</si>
  <si>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</si>
  <si>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</si>
  <si>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</si>
  <si>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</si>
  <si>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</si>
  <si>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</si>
  <si>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</si>
  <si>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</si>
  <si>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</si>
  <si>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</si>
  <si>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</si>
  <si>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</si>
  <si>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</si>
  <si>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</si>
  <si>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</si>
  <si>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</si>
  <si>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</si>
  <si>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</si>
  <si>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</si>
  <si>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</si>
  <si>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</si>
  <si>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</si>
  <si>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</si>
  <si>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</si>
  <si>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</si>
  <si>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</si>
  <si>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</si>
  <si>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</si>
  <si>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</si>
  <si>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</si>
  <si>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</si>
  <si>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</si>
  <si>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</si>
  <si>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</si>
  <si>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</si>
  <si>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</si>
  <si>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</si>
  <si>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</si>
  <si>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</si>
  <si>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</si>
  <si>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</si>
  <si>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</si>
  <si>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</si>
  <si>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</si>
  <si>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</si>
  <si>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</si>
  <si>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</si>
  <si>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</si>
  <si>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</si>
  <si>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</si>
  <si>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</si>
  <si>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</si>
  <si>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</si>
  <si>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</si>
  <si>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</si>
  <si>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</si>
  <si>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</si>
  <si>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</si>
  <si>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</si>
  <si>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</si>
  <si>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</si>
  <si>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</si>
  <si>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</si>
  <si>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</si>
  <si>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</si>
  <si>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</si>
  <si>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</si>
  <si>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</si>
  <si>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</si>
  <si>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</si>
  <si>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</si>
  <si>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</si>
  <si>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</si>
  <si>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</si>
  <si>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</si>
  <si>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</si>
  <si>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</si>
  <si>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</si>
  <si>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</si>
  <si>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</si>
  <si>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</si>
  <si>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</si>
  <si>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</si>
  <si>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</si>
  <si>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</si>
  <si>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</si>
  <si>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</si>
  <si>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</si>
  <si>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</si>
  <si>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</si>
  <si>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</si>
  <si>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</si>
  <si>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</si>
  <si>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</si>
  <si>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</si>
  <si>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</si>
  <si>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</si>
  <si>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</si>
  <si>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</si>
  <si>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</si>
  <si>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</si>
  <si>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</si>
  <si>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</si>
  <si>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</si>
  <si>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</si>
  <si>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</si>
  <si>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</si>
  <si>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</si>
  <si>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</si>
  <si>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</si>
  <si>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</si>
  <si>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</si>
  <si>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</si>
  <si>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</si>
  <si>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</si>
  <si>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</si>
  <si>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</si>
  <si>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</si>
  <si>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</si>
  <si>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</si>
  <si>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</si>
  <si>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</si>
  <si>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</si>
  <si>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</si>
  <si>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</si>
  <si>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</si>
  <si>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</si>
  <si>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</si>
  <si>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</si>
  <si>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</si>
  <si>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</si>
  <si>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</si>
  <si>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</si>
  <si>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</si>
  <si>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</si>
  <si>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</si>
  <si>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</si>
  <si>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</si>
  <si>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</si>
  <si>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</si>
  <si>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</si>
  <si>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</si>
  <si>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</si>
  <si>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</si>
  <si>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</si>
  <si>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</si>
  <si>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</si>
  <si>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</si>
  <si>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</si>
  <si>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</si>
  <si>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</si>
  <si>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</si>
  <si>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</si>
  <si>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</si>
  <si>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</si>
  <si>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</si>
  <si>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</si>
  <si>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</si>
  <si>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</si>
  <si>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</si>
  <si>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</si>
  <si>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</si>
  <si>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</si>
  <si>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</si>
  <si>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</si>
  <si>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</si>
  <si>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</si>
  <si>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</si>
  <si>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</si>
  <si>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</si>
  <si>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</si>
  <si>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</si>
  <si>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</si>
  <si>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</si>
  <si>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</si>
  <si>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</si>
  <si>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</si>
  <si>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</si>
  <si>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</si>
  <si>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</si>
  <si>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</si>
  <si>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</si>
  <si>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</si>
  <si>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</si>
  <si>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</si>
  <si>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</si>
  <si>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</si>
  <si>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</si>
  <si>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</si>
  <si>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</si>
  <si>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</si>
  <si>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</si>
  <si>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</si>
  <si>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</si>
  <si>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</si>
  <si>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</si>
  <si>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</si>
  <si>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</si>
  <si>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</si>
  <si>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</si>
  <si>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</si>
  <si>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</si>
  <si>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</si>
  <si>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</si>
  <si>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</si>
  <si>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</si>
  <si>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</si>
  <si>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</si>
  <si>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</si>
  <si>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</si>
  <si>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</si>
  <si>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</si>
  <si>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</si>
  <si>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</si>
  <si>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</si>
  <si>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</si>
  <si>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</si>
  <si>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</si>
  <si>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</si>
  <si>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</si>
  <si>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</si>
  <si>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</si>
  <si>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</si>
  <si>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</si>
  <si>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</si>
  <si>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</si>
  <si>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</si>
  <si>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</si>
  <si>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</si>
  <si>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</si>
  <si>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</si>
  <si>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</si>
  <si>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</si>
  <si>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</si>
  <si>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</si>
  <si>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</si>
  <si>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</si>
  <si>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</si>
  <si>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</si>
  <si>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</si>
  <si>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</si>
  <si>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</si>
  <si>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</si>
  <si>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</si>
  <si>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</si>
  <si>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</si>
  <si>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</si>
  <si>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</si>
  <si>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</si>
  <si>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</si>
  <si>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</si>
  <si>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</si>
  <si>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</si>
  <si>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</si>
  <si>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</si>
  <si>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</si>
  <si>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</si>
  <si>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</si>
  <si>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</si>
  <si>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</si>
  <si>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</si>
  <si>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</si>
  <si>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</si>
  <si>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</si>
  <si>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</si>
  <si>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</si>
  <si>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</si>
  <si>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</si>
  <si>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</si>
  <si>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</si>
  <si>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</si>
  <si>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</si>
  <si>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</si>
  <si>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</si>
  <si>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</si>
  <si>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</si>
  <si>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</si>
  <si>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</si>
  <si>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</si>
  <si>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</si>
  <si>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</si>
  <si>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</si>
  <si>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</si>
  <si>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</si>
  <si>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</si>
  <si>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</si>
  <si>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</si>
  <si>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</si>
  <si>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</si>
  <si>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</si>
  <si>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</si>
  <si>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</si>
  <si>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</si>
  <si>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</si>
  <si>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</si>
  <si>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</si>
  <si>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</si>
  <si>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</si>
  <si>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</si>
  <si>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</si>
  <si>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</si>
  <si>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</si>
  <si>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</si>
  <si>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</si>
  <si>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</si>
  <si>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</si>
  <si>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</si>
  <si>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</si>
  <si>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</si>
  <si>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</si>
  <si>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</si>
  <si>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</si>
  <si>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</si>
  <si>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</si>
  <si>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</si>
  <si>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</si>
  <si>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</si>
  <si>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</si>
  <si>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</si>
  <si>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</si>
  <si>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</si>
  <si>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</si>
  <si>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</si>
  <si>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</si>
  <si>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</si>
  <si>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</si>
  <si>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</si>
  <si>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</si>
  <si>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</si>
  <si>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</si>
  <si>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</si>
  <si>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</si>
  <si>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</si>
  <si>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</si>
  <si>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</si>
  <si>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</si>
  <si>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</si>
  <si>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</si>
  <si>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</si>
  <si>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</si>
  <si>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</si>
  <si>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</si>
  <si>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</si>
  <si>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</si>
  <si>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</si>
  <si>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</si>
  <si>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</si>
  <si>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</si>
  <si>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</si>
  <si>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</si>
  <si>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</si>
  <si>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</si>
  <si>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</si>
  <si>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</si>
  <si>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</si>
  <si>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</si>
  <si>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</si>
  <si>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</si>
  <si>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</si>
  <si>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</si>
  <si>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</si>
  <si>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</si>
  <si>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</si>
  <si>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</si>
  <si>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</si>
  <si>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</si>
  <si>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</si>
  <si>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</si>
  <si>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</si>
  <si>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</si>
  <si>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</si>
  <si>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</si>
  <si>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</si>
  <si>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</si>
  <si>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</si>
  <si>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</si>
  <si>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</si>
  <si>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</si>
  <si>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</si>
  <si>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</si>
  <si>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</si>
  <si>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</si>
  <si>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</si>
  <si>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</si>
  <si>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</si>
  <si>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</si>
  <si>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</si>
  <si>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</si>
  <si>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</si>
  <si>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</si>
  <si>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</si>
  <si>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</si>
  <si>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</si>
  <si>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</si>
  <si>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</si>
  <si>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</si>
  <si>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</si>
  <si>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</si>
  <si>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</si>
  <si>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</si>
  <si>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</si>
  <si>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</si>
  <si>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</si>
  <si>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</si>
  <si>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</si>
  <si>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</si>
  <si>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</si>
  <si>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</si>
  <si>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</si>
  <si>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</si>
  <si>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</si>
  <si>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</si>
  <si>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</si>
  <si>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</si>
  <si>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</si>
  <si>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</si>
  <si>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</si>
  <si>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</si>
  <si>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</si>
  <si>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</si>
  <si>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</si>
  <si>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</si>
  <si>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</si>
  <si>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</si>
  <si>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</si>
  <si>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</si>
  <si>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</si>
  <si>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</si>
  <si>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</si>
  <si>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</si>
  <si>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</si>
  <si>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</si>
  <si>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</si>
  <si>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</si>
  <si>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</si>
  <si>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</si>
  <si>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</si>
  <si>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</si>
  <si>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</si>
  <si>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</si>
  <si>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</si>
  <si>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</si>
  <si>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</si>
  <si>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</si>
  <si>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</si>
  <si>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</si>
  <si>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</si>
  <si>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</si>
  <si>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</si>
  <si>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</si>
  <si>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</si>
  <si>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</si>
  <si>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</si>
  <si>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</si>
  <si>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</si>
  <si>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</si>
  <si>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</si>
  <si>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</si>
  <si>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</si>
  <si>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</si>
  <si>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</si>
  <si>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</si>
  <si>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</si>
  <si>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</si>
  <si>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</si>
  <si>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</si>
  <si>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</si>
  <si>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</si>
  <si>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</si>
  <si>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</si>
  <si>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</si>
  <si>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</si>
  <si>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</si>
  <si>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</si>
  <si>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</si>
  <si>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</si>
  <si>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</si>
  <si>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</si>
  <si>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</si>
  <si>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</si>
  <si>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</si>
  <si>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</si>
  <si>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</si>
  <si>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</si>
  <si>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</si>
  <si>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</si>
  <si>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</si>
  <si>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</si>
  <si>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</si>
  <si>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</si>
  <si>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</si>
  <si>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</si>
  <si>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</si>
  <si>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</si>
  <si>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</si>
  <si>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</si>
  <si>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</si>
  <si>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</si>
  <si>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</si>
  <si>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</si>
  <si>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</si>
  <si>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</si>
  <si>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</si>
  <si>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</si>
  <si>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</si>
  <si>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</si>
  <si>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</si>
  <si>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</si>
  <si>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</si>
  <si>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</si>
  <si>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</si>
  <si>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</si>
  <si>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</si>
  <si>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</si>
  <si>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</si>
  <si>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</si>
  <si>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</si>
  <si>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</si>
  <si>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</si>
  <si>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</si>
  <si>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</si>
  <si>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</si>
  <si>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</si>
  <si>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</si>
  <si>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</si>
  <si>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</si>
  <si>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</si>
  <si>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</si>
  <si>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</si>
  <si>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</si>
  <si>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</si>
  <si>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</si>
  <si>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</si>
  <si>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</si>
  <si>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</si>
  <si>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</si>
  <si>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</si>
  <si>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</si>
  <si>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</si>
  <si>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</si>
  <si>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</si>
  <si>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</si>
  <si>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</si>
  <si>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</si>
  <si>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</si>
  <si>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</si>
  <si>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</si>
  <si>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</si>
  <si>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</si>
  <si>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</si>
  <si>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</si>
  <si>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</si>
  <si>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</si>
  <si>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</si>
  <si>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</si>
  <si>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</si>
  <si>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</si>
  <si>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</si>
  <si>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</si>
  <si>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</si>
  <si>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</si>
  <si>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</si>
  <si>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</si>
  <si>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</si>
  <si>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</si>
  <si>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</si>
  <si>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</si>
  <si>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</si>
  <si>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</si>
  <si>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</si>
  <si>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</si>
  <si>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</si>
  <si>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</si>
  <si>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</si>
  <si>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</si>
  <si>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</si>
  <si>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</si>
  <si>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</si>
  <si>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</si>
  <si>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</si>
  <si>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</si>
  <si>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</si>
  <si>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</si>
  <si>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</si>
  <si>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</si>
  <si>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</si>
  <si>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</si>
  <si>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</si>
  <si>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</si>
  <si>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</si>
  <si>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</si>
  <si>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</si>
  <si>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</si>
  <si>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</si>
  <si>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</si>
  <si>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</si>
  <si>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</si>
  <si>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</si>
  <si>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</si>
  <si>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</si>
  <si>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</si>
  <si>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</si>
  <si>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</si>
  <si>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</si>
  <si>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</si>
  <si>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</si>
  <si>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</si>
  <si>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</si>
  <si>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</si>
  <si>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</si>
  <si>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</si>
  <si>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</si>
  <si>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</si>
  <si>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</si>
  <si>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</si>
  <si>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</si>
  <si>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</si>
  <si>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</si>
  <si>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</si>
  <si>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</si>
  <si>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</si>
  <si>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</si>
  <si>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</si>
  <si>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</si>
  <si>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</si>
  <si>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</si>
  <si>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</si>
  <si>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</si>
  <si>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</si>
  <si>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</si>
  <si>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</si>
  <si>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</si>
  <si>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</si>
  <si>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</si>
  <si>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</si>
  <si>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</si>
  <si>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</si>
  <si>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</si>
  <si>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</si>
  <si>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</si>
  <si>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</si>
  <si>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</si>
  <si>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</si>
  <si>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</si>
  <si>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</si>
  <si>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</si>
  <si>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</si>
  <si>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</si>
  <si>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</si>
  <si>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</si>
  <si>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</si>
  <si>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</si>
  <si>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</si>
  <si>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</si>
  <si>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</si>
  <si>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</si>
  <si>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</si>
  <si>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</si>
  <si>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</si>
  <si>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</si>
  <si>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</si>
  <si>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</si>
  <si>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</si>
  <si>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</si>
  <si>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</si>
  <si>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</si>
  <si>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</si>
  <si>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</si>
  <si>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</si>
  <si>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</si>
  <si>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</si>
  <si>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</si>
  <si>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</si>
  <si>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</si>
  <si>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</si>
  <si>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</si>
  <si>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</si>
  <si>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</si>
  <si>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</si>
  <si>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</si>
  <si>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</si>
  <si>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</si>
  <si>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</si>
  <si>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</si>
  <si>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</si>
  <si>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</si>
  <si>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</si>
  <si>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</si>
  <si>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</si>
  <si>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</si>
  <si>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</si>
  <si>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</si>
  <si>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</si>
  <si>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</si>
  <si>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</si>
  <si>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</si>
  <si>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</si>
  <si>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</si>
  <si>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</si>
  <si>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</si>
  <si>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</si>
  <si>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</si>
  <si>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</si>
  <si>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</si>
  <si>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</si>
  <si>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</si>
  <si>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</si>
  <si>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</si>
  <si>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</si>
  <si>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</si>
  <si>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</si>
  <si>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</si>
  <si>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</si>
  <si>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</si>
  <si>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</si>
  <si>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</si>
  <si>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</si>
  <si>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</si>
  <si>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</si>
  <si>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</si>
  <si>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</si>
  <si>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</si>
  <si>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</si>
  <si>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</si>
  <si>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</si>
  <si>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</si>
  <si>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</si>
  <si>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</si>
  <si>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</si>
  <si>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</si>
  <si>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</si>
  <si>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</si>
  <si>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</si>
  <si>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</si>
  <si>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</si>
  <si>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</si>
  <si>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</si>
  <si>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</si>
  <si>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</si>
  <si>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</si>
  <si>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</si>
  <si>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</si>
  <si>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</si>
  <si>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</si>
  <si>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</si>
  <si>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</si>
  <si>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</si>
  <si>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</si>
  <si>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</si>
  <si>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</si>
  <si>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</si>
  <si>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</si>
  <si>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</si>
  <si>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</si>
  <si>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</si>
  <si>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</si>
  <si>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</si>
  <si>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</si>
  <si>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</si>
  <si>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</si>
  <si>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</si>
  <si>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</si>
  <si>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</si>
  <si>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</si>
  <si>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</si>
  <si>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</si>
  <si>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</si>
  <si>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</si>
  <si>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</si>
  <si>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</si>
  <si>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</si>
  <si>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</si>
  <si>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</si>
  <si>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</si>
  <si>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</si>
  <si>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</si>
  <si>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</si>
  <si>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</si>
  <si>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</si>
  <si>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</si>
  <si>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</si>
  <si>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</si>
  <si>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</si>
  <si>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</si>
  <si>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</si>
  <si>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</si>
  <si>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</si>
  <si>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</si>
  <si>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</si>
  <si>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</si>
  <si>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</si>
  <si>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</si>
  <si>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</si>
  <si>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</si>
  <si>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</si>
  <si>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</si>
  <si>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</si>
  <si>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</si>
  <si>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</si>
  <si>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</si>
  <si>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</si>
  <si>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</si>
  <si>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</si>
  <si>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</si>
  <si>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</si>
  <si>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</si>
  <si>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</si>
  <si>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</si>
  <si>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</si>
  <si>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</si>
  <si>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</si>
  <si>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</si>
  <si>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</si>
  <si>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</si>
  <si>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</si>
  <si>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</si>
  <si>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</si>
  <si>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</si>
  <si>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</si>
  <si>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</si>
  <si>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</si>
  <si>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</si>
  <si>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</si>
  <si>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</si>
  <si>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</si>
  <si>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</si>
  <si>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</si>
  <si>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</si>
  <si>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</si>
  <si>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</si>
  <si>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</si>
  <si>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</si>
  <si>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</si>
  <si>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</si>
  <si>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</si>
  <si>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</si>
  <si>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</si>
  <si>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</si>
  <si>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</si>
  <si>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</si>
  <si>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</si>
  <si>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</si>
  <si>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</si>
  <si>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</si>
  <si>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</si>
  <si>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</si>
  <si>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</si>
  <si>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</si>
  <si>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</si>
  <si>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</si>
  <si>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</si>
  <si>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</si>
  <si>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</si>
  <si>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</si>
  <si>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</si>
  <si>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</si>
  <si>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</si>
  <si>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</si>
  <si>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</si>
  <si>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</si>
  <si>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</si>
  <si>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</si>
  <si>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</si>
  <si>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</si>
  <si>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</si>
  <si>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</si>
  <si>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</si>
  <si>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</si>
  <si>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</si>
  <si>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</si>
  <si>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</si>
  <si>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</si>
  <si>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</si>
  <si>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</si>
  <si>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</si>
  <si>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</si>
  <si>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</si>
  <si>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</si>
  <si>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</si>
  <si>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</si>
  <si>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</si>
  <si>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</si>
  <si>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</si>
  <si>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</si>
  <si>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</si>
  <si>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</si>
  <si>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</si>
  <si>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</si>
  <si>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</si>
  <si>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</si>
  <si>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</si>
  <si>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</si>
  <si>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</si>
  <si>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</si>
  <si>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</si>
  <si>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</si>
  <si>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</si>
  <si>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</si>
  <si>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</si>
  <si>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</si>
  <si>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</si>
  <si>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</si>
  <si>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</si>
  <si>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</si>
  <si>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</si>
  <si>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</si>
  <si>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</si>
  <si>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</si>
  <si>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</si>
  <si>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</si>
  <si>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</si>
  <si>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</si>
  <si>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</si>
  <si>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</si>
  <si>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</si>
  <si>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</si>
  <si>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</si>
  <si>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</si>
  <si>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</si>
  <si>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</si>
  <si>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</si>
  <si>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</si>
  <si>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</si>
  <si>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</si>
  <si>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</si>
  <si>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</si>
  <si>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</si>
  <si>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</si>
  <si>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</si>
  <si>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</si>
  <si>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</si>
  <si>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</si>
  <si>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</si>
  <si>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</si>
  <si>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</si>
  <si>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</si>
  <si>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</si>
  <si>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</si>
  <si>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</si>
  <si>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</si>
  <si>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</si>
  <si>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</si>
  <si>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</si>
  <si>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</si>
  <si>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</si>
  <si>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</si>
  <si>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</si>
  <si>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</si>
  <si>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</si>
  <si>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</si>
  <si>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</si>
  <si>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</si>
  <si>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</si>
  <si>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</si>
  <si>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</si>
  <si>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</si>
  <si>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</si>
  <si>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</si>
  <si>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</si>
  <si>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</si>
  <si>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</si>
  <si>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</si>
  <si>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</si>
  <si>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</si>
  <si>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</si>
  <si>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</si>
  <si>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</si>
  <si>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</si>
  <si>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</si>
  <si>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</si>
  <si>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</si>
  <si>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</si>
  <si>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</si>
  <si>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</si>
  <si>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</si>
  <si>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</si>
  <si>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</si>
  <si>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</si>
  <si>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</si>
  <si>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</si>
  <si>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</si>
  <si>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</si>
  <si>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</si>
  <si>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</si>
  <si>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</si>
  <si>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</si>
  <si>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</si>
  <si>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</si>
  <si>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</si>
  <si>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</si>
  <si>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</si>
  <si>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</si>
  <si>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</si>
  <si>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</si>
  <si>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</si>
  <si>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</si>
  <si>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</si>
  <si>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</si>
  <si>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</si>
  <si>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</si>
  <si>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</si>
  <si>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</si>
  <si>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</si>
  <si>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</si>
  <si>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</si>
  <si>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</si>
  <si>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</si>
  <si>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</si>
  <si>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</si>
  <si>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</si>
  <si>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</si>
  <si>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</si>
  <si>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</si>
  <si>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</si>
  <si>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</si>
  <si>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</si>
  <si>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</si>
  <si>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</si>
  <si>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</si>
  <si>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</si>
  <si>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</si>
  <si>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</si>
  <si>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</si>
  <si>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</si>
  <si>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</si>
  <si>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</si>
  <si>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</si>
  <si>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</si>
  <si>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</si>
  <si>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</si>
  <si>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</si>
  <si>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</si>
  <si>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</si>
  <si>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</si>
  <si>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</si>
  <si>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</si>
  <si>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</si>
  <si>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</si>
  <si>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</si>
  <si>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</si>
  <si>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</si>
  <si>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</si>
  <si>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</si>
  <si>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</si>
  <si>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</si>
  <si>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</si>
  <si>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</si>
  <si>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</si>
  <si>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</si>
  <si>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</si>
  <si>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</si>
  <si>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</si>
  <si>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</si>
  <si>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</si>
  <si>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</si>
  <si>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</si>
  <si>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</si>
  <si>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</si>
  <si>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</si>
  <si>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</si>
  <si>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</si>
  <si>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</si>
  <si>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</si>
  <si>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</si>
  <si>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</si>
  <si>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</si>
  <si>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</si>
  <si>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</si>
  <si>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</si>
  <si>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</si>
  <si>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</si>
  <si>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</si>
  <si>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</si>
  <si>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</si>
  <si>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</si>
  <si>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</si>
  <si>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</si>
  <si>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</si>
  <si>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</si>
  <si>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</si>
  <si>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</si>
  <si>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</si>
  <si>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</si>
  <si>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</si>
  <si>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</si>
  <si>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</si>
  <si>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</si>
  <si>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</si>
  <si>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</si>
  <si>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</si>
  <si>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</si>
  <si>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</si>
  <si>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</si>
  <si>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</si>
  <si>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</si>
  <si>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</si>
  <si>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</si>
  <si>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</si>
  <si>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</si>
  <si>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</si>
  <si>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</si>
  <si>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</si>
  <si>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</si>
  <si>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</si>
  <si>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</si>
  <si>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</si>
  <si>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</si>
  <si>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</si>
  <si>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</si>
  <si>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</si>
  <si>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</si>
  <si>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</si>
  <si>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</si>
  <si>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</si>
  <si>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</si>
  <si>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</si>
  <si>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</si>
  <si>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</si>
  <si>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</si>
  <si>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</si>
  <si>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</si>
  <si>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</si>
  <si>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</si>
  <si>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</si>
  <si>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</si>
  <si>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</si>
  <si>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</si>
  <si>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</si>
  <si>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</si>
  <si>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</si>
  <si>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</si>
  <si>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</si>
  <si>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</si>
  <si>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</si>
  <si>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</si>
  <si>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</si>
  <si>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</si>
  <si>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</si>
  <si>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</si>
  <si>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</si>
  <si>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</si>
  <si>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</si>
  <si>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</si>
  <si>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</si>
  <si>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</si>
  <si>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</si>
  <si>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</si>
  <si>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</si>
  <si>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</si>
  <si>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</si>
  <si>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</si>
  <si>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</si>
  <si>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</si>
  <si>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</si>
  <si>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</si>
  <si>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</si>
  <si>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</si>
  <si>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</si>
  <si>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</si>
  <si>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</si>
  <si>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</si>
  <si>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</si>
  <si>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</si>
  <si>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</si>
  <si>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</si>
  <si>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</si>
  <si>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</si>
  <si>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</si>
  <si>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</si>
  <si>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</si>
  <si>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</si>
  <si>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</si>
  <si>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</si>
  <si>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</si>
  <si>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</si>
  <si>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</si>
  <si>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</si>
  <si>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</si>
  <si>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</si>
  <si>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</si>
  <si>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</si>
  <si>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</si>
  <si>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</si>
  <si>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</si>
  <si>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</si>
  <si>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</si>
  <si>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</si>
  <si>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</si>
  <si>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</si>
  <si>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</si>
  <si>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</si>
  <si>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</si>
  <si>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</si>
  <si>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</si>
  <si>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</si>
  <si>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</si>
  <si>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</si>
  <si>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</si>
  <si>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</si>
  <si>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</si>
  <si>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</si>
  <si>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</si>
  <si>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</si>
  <si>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</si>
  <si>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</si>
  <si>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</si>
  <si>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</si>
  <si>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</si>
  <si>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</si>
  <si>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</si>
  <si>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</si>
  <si>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</si>
  <si>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</si>
  <si>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</si>
  <si>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</si>
  <si>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</si>
  <si>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</si>
  <si>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</si>
  <si>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</si>
  <si>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</si>
  <si>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</si>
  <si>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</si>
  <si>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</si>
  <si>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</si>
  <si>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</si>
  <si>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</si>
  <si>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</si>
  <si>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</si>
  <si>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</si>
  <si>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</si>
  <si>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</si>
  <si>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</si>
  <si>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</si>
  <si>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</si>
  <si>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</si>
  <si>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</si>
  <si>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</si>
  <si>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</si>
  <si>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</si>
  <si>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</si>
  <si>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</si>
  <si>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</si>
  <si>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</si>
  <si>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</si>
  <si>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</si>
  <si>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</si>
  <si>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</si>
  <si>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</si>
  <si>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</si>
  <si>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</si>
  <si>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</si>
  <si>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</si>
  <si>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</si>
  <si>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</si>
  <si>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</si>
  <si>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</si>
  <si>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</si>
  <si>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</si>
  <si>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</si>
  <si>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</si>
  <si>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</si>
  <si>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</si>
  <si>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</si>
  <si>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</si>
  <si>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</si>
  <si>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</si>
  <si>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</si>
  <si>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</si>
  <si>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</si>
  <si>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</si>
  <si>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</si>
  <si>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</si>
  <si>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</si>
  <si>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</si>
  <si>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</si>
  <si>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</si>
  <si>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</si>
  <si>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</si>
  <si>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</si>
  <si>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</si>
  <si>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</si>
  <si>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</si>
  <si>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</si>
  <si>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</si>
  <si>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</si>
  <si>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</si>
  <si>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</si>
  <si>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</si>
  <si>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</si>
  <si>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</si>
  <si>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</si>
  <si>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</si>
  <si>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</si>
  <si>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</si>
  <si>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</si>
  <si>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</si>
  <si>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</si>
  <si>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</si>
  <si>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</si>
  <si>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</si>
  <si>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</si>
  <si>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</si>
  <si>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</si>
  <si>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</si>
  <si>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</si>
  <si>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</si>
  <si>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</si>
  <si>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</si>
  <si>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</si>
  <si>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</si>
  <si>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</si>
  <si>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</si>
  <si>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</si>
  <si>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</si>
  <si>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</si>
  <si>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</si>
  <si>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</si>
  <si>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</si>
  <si>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</si>
  <si>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</si>
  <si>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</si>
  <si>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</si>
  <si>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</si>
  <si>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</si>
  <si>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</si>
  <si>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</si>
  <si>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</si>
  <si>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</si>
  <si>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</si>
  <si>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</si>
  <si>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</si>
  <si>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</si>
  <si>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</si>
  <si>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</si>
  <si>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</si>
  <si>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</si>
  <si>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</si>
  <si>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</si>
  <si>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</si>
  <si>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</si>
  <si>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</si>
  <si>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</si>
  <si>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</si>
  <si>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</si>
  <si>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</si>
  <si>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</si>
  <si>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</si>
  <si>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</si>
  <si>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</si>
  <si>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</si>
  <si>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</si>
  <si>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</si>
  <si>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</si>
  <si>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</si>
  <si>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</si>
  <si>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</si>
  <si>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</si>
  <si>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</si>
  <si>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</si>
  <si>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</si>
  <si>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</si>
  <si>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</si>
  <si>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</si>
  <si>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</si>
  <si>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</si>
  <si>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</si>
  <si>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</si>
  <si>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</si>
  <si>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</si>
  <si>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</si>
  <si>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</si>
  <si>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</si>
  <si>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</si>
  <si>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</si>
  <si>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</si>
  <si>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</si>
  <si>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</si>
  <si>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</si>
  <si>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</si>
  <si>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</si>
  <si>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</si>
  <si>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</si>
  <si>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</si>
  <si>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</si>
  <si>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</si>
  <si>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</si>
  <si>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</si>
  <si>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</si>
  <si>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</si>
  <si>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</si>
  <si>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</si>
  <si>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</si>
  <si>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</si>
  <si>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</si>
  <si>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</si>
  <si>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</si>
  <si>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</si>
  <si>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</si>
  <si>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</si>
  <si>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</si>
  <si>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</si>
  <si>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</si>
  <si>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</si>
  <si>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</si>
  <si>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</si>
  <si>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</si>
  <si>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</si>
  <si>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</si>
  <si>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</si>
  <si>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</si>
  <si>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</si>
  <si>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</si>
  <si>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</si>
  <si>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</si>
  <si>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</si>
  <si>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</si>
  <si>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</si>
  <si>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</si>
  <si>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</si>
  <si>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</si>
  <si>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</si>
  <si>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</si>
  <si>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</si>
  <si>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</si>
  <si>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</si>
  <si>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</si>
  <si>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</si>
  <si>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</si>
  <si>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</si>
  <si>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</si>
  <si>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</si>
  <si>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</si>
  <si>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</si>
  <si>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</si>
  <si>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</si>
  <si>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</si>
  <si>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</si>
  <si>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</si>
  <si>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</si>
  <si>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</si>
  <si>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</si>
  <si>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</si>
  <si>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</si>
  <si>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</si>
  <si>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</si>
  <si>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</si>
  <si>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</si>
  <si>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</si>
  <si>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</si>
  <si>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</si>
  <si>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</si>
  <si>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</si>
  <si>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</si>
  <si>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</si>
  <si>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</si>
  <si>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</si>
  <si>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</si>
  <si>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</si>
  <si>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</si>
  <si>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</si>
  <si>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</si>
  <si>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</si>
  <si>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</si>
  <si>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</si>
  <si>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</si>
  <si>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</si>
  <si>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</si>
  <si>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</si>
  <si>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</si>
  <si>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</si>
  <si>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</si>
  <si>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</si>
  <si>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</si>
  <si>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</si>
  <si>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</si>
  <si>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</si>
  <si>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</si>
  <si>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</si>
  <si>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</si>
  <si>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</si>
  <si>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</si>
  <si>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</si>
  <si>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</si>
  <si>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</si>
  <si>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</si>
  <si>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</si>
  <si>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</si>
  <si>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</si>
  <si>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</si>
  <si>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</si>
  <si>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</si>
  <si>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</si>
  <si>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</si>
  <si>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</si>
  <si>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</si>
  <si>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</si>
  <si>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</si>
  <si>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</si>
  <si>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</si>
  <si>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</si>
  <si>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</si>
  <si>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</si>
  <si>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</si>
  <si>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</si>
  <si>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</si>
  <si>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</si>
  <si>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</si>
  <si>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</si>
  <si>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</si>
  <si>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</si>
  <si>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</si>
  <si>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</si>
  <si>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</si>
  <si>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</si>
  <si>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</si>
  <si>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</si>
  <si>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</si>
  <si>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</si>
  <si>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</si>
  <si>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</si>
  <si>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</si>
  <si>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</si>
  <si>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</si>
  <si>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</si>
  <si>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</si>
  <si>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</si>
  <si>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</si>
  <si>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</si>
  <si>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</si>
  <si>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</si>
  <si>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</si>
  <si>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</si>
  <si>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</si>
  <si>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</si>
  <si>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</si>
  <si>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</si>
  <si>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</si>
  <si>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</si>
  <si>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</si>
  <si>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</si>
  <si>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</si>
  <si>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</si>
  <si>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</si>
  <si>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</si>
  <si>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</si>
  <si>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</si>
  <si>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</si>
  <si>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</si>
  <si>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</si>
  <si>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</si>
  <si>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</si>
  <si>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</si>
  <si>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</si>
  <si>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</si>
  <si>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</si>
  <si>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</si>
  <si>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</si>
  <si>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</si>
  <si>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</si>
  <si>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</si>
  <si>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</si>
  <si>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</si>
  <si>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</si>
  <si>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</si>
  <si>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</si>
  <si>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</si>
  <si>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</si>
  <si>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</si>
  <si>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</si>
  <si>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</si>
  <si>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</si>
  <si>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</si>
  <si>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</si>
  <si>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</si>
  <si>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</si>
  <si>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</si>
  <si>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</si>
  <si>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</si>
  <si>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</si>
  <si>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</si>
  <si>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</si>
  <si>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</si>
  <si>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</si>
  <si>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</si>
  <si>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</si>
  <si>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</si>
  <si>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</si>
  <si>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</si>
  <si>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</si>
  <si>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</si>
  <si>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</si>
  <si>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</si>
  <si>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</si>
  <si>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</si>
  <si>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</si>
  <si>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</si>
  <si>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</si>
  <si>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</si>
  <si>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</si>
  <si>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</si>
  <si>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</si>
  <si>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</si>
  <si>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</si>
  <si>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</si>
  <si>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</si>
  <si>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</si>
  <si>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</si>
  <si>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</si>
  <si>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</si>
  <si>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</si>
  <si>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</si>
  <si>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</si>
  <si>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</si>
  <si>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</si>
  <si>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</si>
  <si>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</si>
  <si>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</si>
  <si>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</si>
  <si>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</si>
  <si>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</si>
  <si>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</si>
  <si>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</si>
  <si>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</si>
  <si>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</si>
  <si>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</si>
  <si>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</si>
  <si>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</si>
  <si>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</si>
  <si>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</si>
  <si>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</si>
  <si>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</si>
  <si>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</si>
  <si>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</si>
  <si>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</si>
  <si>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</si>
  <si>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</si>
  <si>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</si>
  <si>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</si>
  <si>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</si>
  <si>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</si>
  <si>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</si>
  <si>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</si>
  <si>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</si>
  <si>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</si>
  <si>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</si>
  <si>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</si>
  <si>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</si>
  <si>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</si>
  <si>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</si>
  <si>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</si>
  <si>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</si>
  <si>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</si>
  <si>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</si>
  <si>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</si>
  <si>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</si>
  <si>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</si>
  <si>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</si>
  <si>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</si>
  <si>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</si>
  <si>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</si>
  <si>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</si>
  <si>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</si>
  <si>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</si>
  <si>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</si>
  <si>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</si>
  <si>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</si>
  <si>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</si>
  <si>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</si>
  <si>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</si>
  <si>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</si>
  <si>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</si>
  <si>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</si>
  <si>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</si>
  <si>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</si>
  <si>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</si>
  <si>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</si>
  <si>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</si>
  <si>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</si>
  <si>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</si>
  <si>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</si>
  <si>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</si>
  <si>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</si>
  <si>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</si>
  <si>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</si>
  <si>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</si>
  <si>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</si>
  <si>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</si>
  <si>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</si>
  <si>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</si>
  <si>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</si>
  <si>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</si>
  <si>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</si>
  <si>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</si>
  <si>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</si>
  <si>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</si>
  <si>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</si>
  <si>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</si>
  <si>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</si>
  <si>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</si>
  <si>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</si>
  <si>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</si>
  <si>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</si>
  <si>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</si>
  <si>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</si>
  <si>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</si>
  <si>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</si>
  <si>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</si>
  <si>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</si>
  <si>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</si>
  <si>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</si>
  <si>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</si>
  <si>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</si>
  <si>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</si>
  <si>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</si>
  <si>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</si>
  <si>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</si>
  <si>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</si>
  <si>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</si>
  <si>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</si>
  <si>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</si>
  <si>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</si>
  <si>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</si>
  <si>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</si>
  <si>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</si>
  <si>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</si>
  <si>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</si>
  <si>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</si>
  <si>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</si>
  <si>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</si>
  <si>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</si>
  <si>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</si>
  <si>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</si>
  <si>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</si>
  <si>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</si>
  <si>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</si>
  <si>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</si>
  <si>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</si>
  <si>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</si>
  <si>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</si>
  <si>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</si>
  <si>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</si>
  <si>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</si>
  <si>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</si>
  <si>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</si>
  <si>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</si>
  <si>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</si>
  <si>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</si>
  <si>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</si>
  <si>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</si>
  <si>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</si>
  <si>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</si>
  <si>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</si>
  <si>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</si>
  <si>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</si>
  <si>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</si>
  <si>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</si>
  <si>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</si>
  <si>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</si>
  <si>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</si>
  <si>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</si>
  <si>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</si>
  <si>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</si>
  <si>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</si>
  <si>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</si>
  <si>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</si>
  <si>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</si>
  <si>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</si>
  <si>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</si>
  <si>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</si>
  <si>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</si>
  <si>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</si>
  <si>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</si>
  <si>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</si>
  <si>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</si>
  <si>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</si>
  <si>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</si>
  <si>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</si>
  <si>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</si>
  <si>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</si>
  <si>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</si>
  <si>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</si>
  <si>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</si>
  <si>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</si>
  <si>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</si>
  <si>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</si>
  <si>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</si>
  <si>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</si>
  <si>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</si>
  <si>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</si>
  <si>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</si>
  <si>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</si>
  <si>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</si>
  <si>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</si>
  <si>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</si>
  <si>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</si>
  <si>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</si>
  <si>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</si>
  <si>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</si>
  <si>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</si>
  <si>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</si>
  <si>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</si>
  <si>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</si>
  <si>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</si>
  <si>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</si>
  <si>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</si>
  <si>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</si>
  <si>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</si>
  <si>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</si>
  <si>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</si>
  <si>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</si>
  <si>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</si>
  <si>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</si>
  <si>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</si>
  <si>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</si>
  <si>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</si>
  <si>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</si>
  <si>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</si>
  <si>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</si>
  <si>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</si>
  <si>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</si>
  <si>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</si>
  <si>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</si>
  <si>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</si>
  <si>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</si>
  <si>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</si>
  <si>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</si>
  <si>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</si>
  <si>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</si>
  <si>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</si>
  <si>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</si>
  <si>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</si>
  <si>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</si>
  <si>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</si>
  <si>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</si>
  <si>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</si>
  <si>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</si>
  <si>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</si>
  <si>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</si>
  <si>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</si>
  <si>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</si>
  <si>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</si>
  <si>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</si>
  <si>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</si>
  <si>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</si>
  <si>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</si>
  <si>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</si>
  <si>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</si>
  <si>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</si>
  <si>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</si>
  <si>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</si>
  <si>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</si>
  <si>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</si>
  <si>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</si>
  <si>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</si>
  <si>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</si>
  <si>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</si>
  <si>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</si>
  <si>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</si>
  <si>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</si>
  <si>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</si>
  <si>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</si>
  <si>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</si>
  <si>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</si>
  <si>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</si>
  <si>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</si>
  <si>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</si>
  <si>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</si>
  <si>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</si>
  <si>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</si>
  <si>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</si>
  <si>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</si>
  <si>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</si>
  <si>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</si>
  <si>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</si>
  <si>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</si>
  <si>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</si>
  <si>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</si>
  <si>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</si>
  <si>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</si>
  <si>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</si>
  <si>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</si>
  <si>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</si>
  <si>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</si>
  <si>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</si>
  <si>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</si>
  <si>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</si>
  <si>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</si>
  <si>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</si>
  <si>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</si>
  <si>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</si>
  <si>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</si>
  <si>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</si>
  <si>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</si>
  <si>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</si>
  <si>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</si>
  <si>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</si>
  <si>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</si>
  <si>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</si>
  <si>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</si>
  <si>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</si>
  <si>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</si>
  <si>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</si>
  <si>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</si>
  <si>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</si>
  <si>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</si>
  <si>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</si>
  <si>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</si>
  <si>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</si>
  <si>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</si>
  <si>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</si>
  <si>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</si>
  <si>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</si>
  <si>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</si>
  <si>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</si>
  <si>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</si>
  <si>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</si>
  <si>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</si>
  <si>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</si>
  <si>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</si>
  <si>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</si>
  <si>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</si>
  <si>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</si>
  <si>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</si>
  <si>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</si>
  <si>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</si>
  <si>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</si>
  <si>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</si>
  <si>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</si>
  <si>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</si>
  <si>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</si>
  <si>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</si>
  <si>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</si>
  <si>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</si>
  <si>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</si>
  <si>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</si>
  <si>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</si>
  <si>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</si>
  <si>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</si>
  <si>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</si>
  <si>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</si>
  <si>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</si>
  <si>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</si>
  <si>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</si>
  <si>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</si>
  <si>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</si>
  <si>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</si>
  <si>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</si>
  <si>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</si>
  <si>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</si>
  <si>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</si>
  <si>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</si>
  <si>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</si>
  <si>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</si>
  <si>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</si>
  <si>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</si>
  <si>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</si>
  <si>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</si>
  <si>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</si>
  <si>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</si>
  <si>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</si>
  <si>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</si>
  <si>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</si>
  <si>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</si>
  <si>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</si>
  <si>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</si>
  <si>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</si>
  <si>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</si>
  <si>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</si>
  <si>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</si>
  <si>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</si>
  <si>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</si>
  <si>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</si>
  <si>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</si>
  <si>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</si>
  <si>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</si>
  <si>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</si>
  <si>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</si>
  <si>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</si>
  <si>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</si>
  <si>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</si>
  <si>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</si>
  <si>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</si>
  <si>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</si>
  <si>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</si>
  <si>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</si>
  <si>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</si>
  <si>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</si>
  <si>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</si>
  <si>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</si>
  <si>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</si>
  <si>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</si>
  <si>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</si>
  <si>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</si>
  <si>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</si>
  <si>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</si>
  <si>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</si>
  <si>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</si>
  <si>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</si>
  <si>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</si>
  <si>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</si>
  <si>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</si>
  <si>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</si>
  <si>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</si>
  <si>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</si>
  <si>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</si>
  <si>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</si>
  <si>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</si>
  <si>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</si>
  <si>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</si>
  <si>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</si>
  <si>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</si>
  <si>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</si>
  <si>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</si>
  <si>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</si>
  <si>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</si>
  <si>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</si>
  <si>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</si>
  <si>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</si>
  <si>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</si>
  <si>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</si>
  <si>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</si>
  <si>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</si>
  <si>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</si>
  <si>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</si>
  <si>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</si>
  <si>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</si>
  <si>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</si>
  <si>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</si>
  <si>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</si>
  <si>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</si>
  <si>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</si>
  <si>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</si>
  <si>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</si>
  <si>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</si>
  <si>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</si>
  <si>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</si>
  <si>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</si>
  <si>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</si>
  <si>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</si>
  <si>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</si>
  <si>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</si>
  <si>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</si>
  <si>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</si>
  <si>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</si>
  <si>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</si>
  <si>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</si>
  <si>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</si>
  <si>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</si>
  <si>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</si>
  <si>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</si>
  <si>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</si>
  <si>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</si>
  <si>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</si>
  <si>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</si>
  <si>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</si>
  <si>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</si>
  <si>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</si>
  <si>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</si>
  <si>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</si>
  <si>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</si>
  <si>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</si>
  <si>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</si>
  <si>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</si>
  <si>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</si>
  <si>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</si>
  <si>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</si>
  <si>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</si>
  <si>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</si>
  <si>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</si>
  <si>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</si>
  <si>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</si>
  <si>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</si>
  <si>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</si>
  <si>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</si>
  <si>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</si>
  <si>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</si>
  <si>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</si>
  <si>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</si>
  <si>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</si>
  <si>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</si>
  <si>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</si>
  <si>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</si>
  <si>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</si>
  <si>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</si>
  <si>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</si>
  <si>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</si>
  <si>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</si>
  <si>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</si>
  <si>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</si>
  <si>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</si>
  <si>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</si>
  <si>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</si>
  <si>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</si>
  <si>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</si>
  <si>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</si>
  <si>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</si>
  <si>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</si>
  <si>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</si>
  <si>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</si>
  <si>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</si>
  <si>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</si>
  <si>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</si>
  <si>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</si>
  <si>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</si>
  <si>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</si>
  <si>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</si>
  <si>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</si>
  <si>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</si>
  <si>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</si>
  <si>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</si>
  <si>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</si>
  <si>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</si>
  <si>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</si>
  <si>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</si>
  <si>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</si>
  <si>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</si>
  <si>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</si>
  <si>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</si>
  <si>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</si>
  <si>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</si>
  <si>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</si>
  <si>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</si>
  <si>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</si>
  <si>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</si>
  <si>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</si>
  <si>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</si>
  <si>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</si>
  <si>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</si>
  <si>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</si>
  <si>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</si>
  <si>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</si>
  <si>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</si>
  <si>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</si>
  <si>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</si>
  <si>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</si>
  <si>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</si>
  <si>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</si>
  <si>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</si>
  <si>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</si>
  <si>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</si>
  <si>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</si>
  <si>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</si>
  <si>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</si>
  <si>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</si>
  <si>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</si>
  <si>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</si>
  <si>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</si>
  <si>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</si>
  <si>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</si>
  <si>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</si>
  <si>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</si>
  <si>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</si>
  <si>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</si>
  <si>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</si>
  <si>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</si>
  <si>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</si>
  <si>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</si>
  <si>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</si>
  <si>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</si>
  <si>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</si>
  <si>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</si>
  <si>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</si>
  <si>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</si>
  <si>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</si>
  <si>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</si>
  <si>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</si>
  <si>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</si>
  <si>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</si>
  <si>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</si>
  <si>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</si>
  <si>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</si>
  <si>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</si>
  <si>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</si>
  <si>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</si>
  <si>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</si>
  <si>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</si>
  <si>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</si>
  <si>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</si>
  <si>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</si>
  <si>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</si>
  <si>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</si>
  <si>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</si>
  <si>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</si>
  <si>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</si>
  <si>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</si>
  <si>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</si>
  <si>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</si>
  <si>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</si>
  <si>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</si>
  <si>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</si>
  <si>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</si>
  <si>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</si>
  <si>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</si>
  <si>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</si>
  <si>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</si>
  <si>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</si>
  <si>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</si>
  <si>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</si>
  <si>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</si>
  <si>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</si>
  <si>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</si>
  <si>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</si>
  <si>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</si>
  <si>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</si>
  <si>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</si>
  <si>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</si>
  <si>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</si>
  <si>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</si>
  <si>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</si>
  <si>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</si>
  <si>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</si>
  <si>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</si>
  <si>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</si>
  <si>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</si>
  <si>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</si>
  <si>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</si>
  <si>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</si>
  <si>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</si>
  <si>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</si>
  <si>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</si>
  <si>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</si>
  <si>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</si>
  <si>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</si>
  <si>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</si>
  <si>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</si>
  <si>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</si>
  <si>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</si>
  <si>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</si>
  <si>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</si>
  <si>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</si>
  <si>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</si>
  <si>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</si>
  <si>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</si>
  <si>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</si>
  <si>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</si>
  <si>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</si>
  <si>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</si>
  <si>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</si>
  <si>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</si>
  <si>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</si>
  <si>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</si>
  <si>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</si>
  <si>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</si>
  <si>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</si>
  <si>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</si>
  <si>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</si>
  <si>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</si>
  <si>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</si>
  <si>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</si>
  <si>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</si>
  <si>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</si>
  <si>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</si>
  <si>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</si>
  <si>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</si>
  <si>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</si>
  <si>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</si>
  <si>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</si>
  <si>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</si>
  <si>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</si>
  <si>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</si>
  <si>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</si>
  <si>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</si>
  <si>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</si>
  <si>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</si>
  <si>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</si>
  <si>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</si>
  <si>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</si>
  <si>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</si>
  <si>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</si>
  <si>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</si>
  <si>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</si>
  <si>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</si>
  <si>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</si>
  <si>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</si>
  <si>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</si>
  <si>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</si>
  <si>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</si>
  <si>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</si>
  <si>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</si>
  <si>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</si>
  <si>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</si>
  <si>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</si>
  <si>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</si>
  <si>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</si>
  <si>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</si>
  <si>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</si>
  <si>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</si>
  <si>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</si>
  <si>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</si>
  <si>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</si>
  <si>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</si>
  <si>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</si>
  <si>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</si>
  <si>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</si>
  <si>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</si>
  <si>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</si>
  <si>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</si>
  <si>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</si>
  <si>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</si>
  <si>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</si>
  <si>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</si>
  <si>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</si>
  <si>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</si>
  <si>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</si>
  <si>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</si>
  <si>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</si>
  <si>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</si>
  <si>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</si>
  <si>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</si>
  <si>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</si>
  <si>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</si>
  <si>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</si>
  <si>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</si>
  <si>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</si>
  <si>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</si>
  <si>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</si>
  <si>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</si>
  <si>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</si>
  <si>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</si>
  <si>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</si>
  <si>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</si>
  <si>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</si>
  <si>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</si>
  <si>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</si>
  <si>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</si>
  <si>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</si>
  <si>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</si>
  <si>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</si>
  <si>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</si>
  <si>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</si>
  <si>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</si>
  <si>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</si>
  <si>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</si>
  <si>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</si>
  <si>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</si>
  <si>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</si>
  <si>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</si>
  <si>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</si>
  <si>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</si>
  <si>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</si>
  <si>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</si>
  <si>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</si>
  <si>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</si>
  <si>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</si>
  <si>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</si>
  <si>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</si>
  <si>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</si>
  <si>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</si>
  <si>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</si>
  <si>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</si>
  <si>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</si>
  <si>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</si>
  <si>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</si>
  <si>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</si>
  <si>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</si>
  <si>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</si>
  <si>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</si>
  <si>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</si>
  <si>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</si>
  <si>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</si>
  <si>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</si>
  <si>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</si>
  <si>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</si>
  <si>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</si>
  <si>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</si>
  <si>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</si>
  <si>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</si>
  <si>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</si>
  <si>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</si>
  <si>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</si>
  <si>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</si>
  <si>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</si>
  <si>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</si>
  <si>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</si>
  <si>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</si>
  <si>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</si>
  <si>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</si>
  <si>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</si>
  <si>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</si>
  <si>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</si>
  <si>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</si>
  <si>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</si>
  <si>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</si>
  <si>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</si>
  <si>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</si>
  <si>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</si>
  <si>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</si>
  <si>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</si>
  <si>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</si>
  <si>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</si>
  <si>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</si>
  <si>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</si>
  <si>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</si>
  <si>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</si>
  <si>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</si>
  <si>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</si>
  <si>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</si>
  <si>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</si>
  <si>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</si>
  <si>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</si>
  <si>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</si>
  <si>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</si>
  <si>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</si>
  <si>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</si>
  <si>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</si>
  <si>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</si>
  <si>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</si>
  <si>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</si>
  <si>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</si>
  <si>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</si>
  <si>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</si>
  <si>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</si>
  <si>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</si>
  <si>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</si>
  <si>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</si>
  <si>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</si>
  <si>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</si>
  <si>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</si>
  <si>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</si>
  <si>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</si>
  <si>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</si>
  <si>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</si>
  <si>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</si>
  <si>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</si>
  <si>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</si>
  <si>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</si>
  <si>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</si>
  <si>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</si>
  <si>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</si>
  <si>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</si>
  <si>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</si>
  <si>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</si>
  <si>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</si>
  <si>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</si>
  <si>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</si>
  <si>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</si>
  <si>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</si>
  <si>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</si>
  <si>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</si>
  <si>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</si>
  <si>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</si>
  <si>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</si>
  <si>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</si>
  <si>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</si>
  <si>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</si>
  <si>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</si>
  <si>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</si>
  <si>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</si>
  <si>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</si>
  <si>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</si>
  <si>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</si>
  <si>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</si>
  <si>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</si>
  <si>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</si>
  <si>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</si>
  <si>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</si>
  <si>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</si>
  <si>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</si>
  <si>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</si>
  <si>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</si>
  <si>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</si>
  <si>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</si>
  <si>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</si>
  <si>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</si>
  <si>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</si>
  <si>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</si>
  <si>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</si>
  <si>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</si>
  <si>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</si>
  <si>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</si>
  <si>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</si>
  <si>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</si>
  <si>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</si>
  <si>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</si>
  <si>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</si>
  <si>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</si>
  <si>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</si>
  <si>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</si>
  <si>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</si>
  <si>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</si>
  <si>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</si>
  <si>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</si>
  <si>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</si>
  <si>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</si>
  <si>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</si>
  <si>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</si>
  <si>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</si>
  <si>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</si>
  <si>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</si>
  <si>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</si>
  <si>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</si>
  <si>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</si>
  <si>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</si>
  <si>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</si>
  <si>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</si>
  <si>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</si>
  <si>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</si>
  <si>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</si>
  <si>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</si>
  <si>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</si>
  <si>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</si>
  <si>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</si>
  <si>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</si>
  <si>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</si>
  <si>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</si>
  <si>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</si>
  <si>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</si>
  <si>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</si>
  <si>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</si>
  <si>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</si>
  <si>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</si>
  <si>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</si>
  <si>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</si>
  <si>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</si>
  <si>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</si>
  <si>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</si>
  <si>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</si>
  <si>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</si>
  <si>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</si>
  <si>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</si>
  <si>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</si>
  <si>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</si>
  <si>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</si>
  <si>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</si>
  <si>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</si>
  <si>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</si>
  <si>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</si>
  <si>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</si>
  <si>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</si>
  <si>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</si>
  <si>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</si>
  <si>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</si>
  <si>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</si>
  <si>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</si>
  <si>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</si>
  <si>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</si>
  <si>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</si>
  <si>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</si>
  <si>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</si>
  <si>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</si>
  <si>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</si>
  <si>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</si>
  <si>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</si>
  <si>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</si>
  <si>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</si>
  <si>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</si>
  <si>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</si>
  <si>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</si>
  <si>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</si>
  <si>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</si>
  <si>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</si>
  <si>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</si>
  <si>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</si>
  <si>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</si>
  <si>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</si>
  <si>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</si>
  <si>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</si>
  <si>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</si>
  <si>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</si>
  <si>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</si>
  <si>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</si>
  <si>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</si>
  <si>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</si>
  <si>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</si>
  <si>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</si>
  <si>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</si>
  <si>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</si>
  <si>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</si>
  <si>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</si>
  <si>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</si>
  <si>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</si>
  <si>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</si>
  <si>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</si>
  <si>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</si>
  <si>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</si>
  <si>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</si>
  <si>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</si>
  <si>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</si>
  <si>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</si>
  <si>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</si>
  <si>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</si>
  <si>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</si>
  <si>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</si>
  <si>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</si>
  <si>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</si>
  <si>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</si>
  <si>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</si>
  <si>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</si>
  <si>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</si>
  <si>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</si>
  <si>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</si>
  <si>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</si>
  <si>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</si>
  <si>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</si>
  <si>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</si>
  <si>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</si>
  <si>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</si>
  <si>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</si>
  <si>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</si>
  <si>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</si>
  <si>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</si>
  <si>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</si>
  <si>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</si>
  <si>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</si>
  <si>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</si>
  <si>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</si>
  <si>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</si>
  <si>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</si>
  <si>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</si>
  <si>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</si>
  <si>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</si>
  <si>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</si>
  <si>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</si>
  <si>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</si>
  <si>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</si>
  <si>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</si>
  <si>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</si>
  <si>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</si>
  <si>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</si>
  <si>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</si>
  <si>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</si>
  <si>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</si>
  <si>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</si>
  <si>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</si>
  <si>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</si>
  <si>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</si>
  <si>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</si>
  <si>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</si>
  <si>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</si>
  <si>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</si>
  <si>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</si>
  <si>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</si>
  <si>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</si>
  <si>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</si>
  <si>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</si>
  <si>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</si>
  <si>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</si>
  <si>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</si>
  <si>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</si>
  <si>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</si>
  <si>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</si>
  <si>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</si>
  <si>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</si>
  <si>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</si>
  <si>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</si>
  <si>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</si>
  <si>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</si>
  <si>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</si>
  <si>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</si>
  <si>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</si>
  <si>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</si>
  <si>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</si>
  <si>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</si>
  <si>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</si>
  <si>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</si>
  <si>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</si>
  <si>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</si>
  <si>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</si>
  <si>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</si>
  <si>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</si>
  <si>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</si>
  <si>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</si>
  <si>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</si>
  <si>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</si>
  <si>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</si>
  <si>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</si>
  <si>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</si>
  <si>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</si>
  <si>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</si>
  <si>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</si>
  <si>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</si>
  <si>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</si>
  <si>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</si>
  <si>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</si>
  <si>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</si>
  <si>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</si>
  <si>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</si>
  <si>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</si>
  <si>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</si>
  <si>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</si>
  <si>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</si>
  <si>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</si>
  <si>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</si>
  <si>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</si>
  <si>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</si>
  <si>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</si>
  <si>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</si>
  <si>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</si>
  <si>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</si>
  <si>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</si>
  <si>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</si>
  <si>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</si>
  <si>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</si>
  <si>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</si>
  <si>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</si>
  <si>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</si>
  <si>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</si>
  <si>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</si>
  <si>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</si>
  <si>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</si>
  <si>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</si>
  <si>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</si>
  <si>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</si>
  <si>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</si>
  <si>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</si>
  <si>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</si>
  <si>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</si>
  <si>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</si>
  <si>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</si>
  <si>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</si>
  <si>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</si>
  <si>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</si>
  <si>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</si>
  <si>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</si>
  <si>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</si>
  <si>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</si>
  <si>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</si>
  <si>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</si>
  <si>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</si>
  <si>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</si>
  <si>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</si>
  <si>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</si>
  <si>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</si>
  <si>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</si>
  <si>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</si>
  <si>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</si>
  <si>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</si>
  <si>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</si>
  <si>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</si>
  <si>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</si>
  <si>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</si>
  <si>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</si>
  <si>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</si>
  <si>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</si>
  <si>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</si>
  <si>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</si>
  <si>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</si>
  <si>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</si>
  <si>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</si>
  <si>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</si>
  <si>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</si>
  <si>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</si>
  <si>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</si>
  <si>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</si>
  <si>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</si>
  <si>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</si>
  <si>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</si>
  <si>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</si>
  <si>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</si>
  <si>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</si>
  <si>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</si>
  <si>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</si>
  <si>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</si>
  <si>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</si>
  <si>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</si>
  <si>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</si>
  <si>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</si>
  <si>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</si>
  <si>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</si>
  <si>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</si>
  <si>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</si>
  <si>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</si>
  <si>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</si>
  <si>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</si>
  <si>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</si>
  <si>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</si>
  <si>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</si>
  <si>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</si>
  <si>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</si>
  <si>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</si>
  <si>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</si>
  <si>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</si>
  <si>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</si>
  <si>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</si>
  <si>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</si>
  <si>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</si>
  <si>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</si>
  <si>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</si>
  <si>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</si>
  <si>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</si>
  <si>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</si>
  <si>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</si>
  <si>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</si>
  <si>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</si>
  <si>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</si>
  <si>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</si>
  <si>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</si>
  <si>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</si>
  <si>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</si>
  <si>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</si>
  <si>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</si>
  <si>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</si>
  <si>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</si>
  <si>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</si>
  <si>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</si>
  <si>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</si>
  <si>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</si>
  <si>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</si>
  <si>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</si>
  <si>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</si>
  <si>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</si>
  <si>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</si>
  <si>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</si>
  <si>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</si>
  <si>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</si>
  <si>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</si>
  <si>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</si>
  <si>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</si>
  <si>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</si>
  <si>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</si>
  <si>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</si>
  <si>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</si>
  <si>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</si>
  <si>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</si>
  <si>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</si>
  <si>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</si>
  <si>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</si>
  <si>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</si>
  <si>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</si>
  <si>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</si>
  <si>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</si>
  <si>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</si>
  <si>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</si>
  <si>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</si>
  <si>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</si>
  <si>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</si>
  <si>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</si>
  <si>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</si>
  <si>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</si>
  <si>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</si>
  <si>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</si>
  <si>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</si>
  <si>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</si>
  <si>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</si>
  <si>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</si>
  <si>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</si>
  <si>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</si>
  <si>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</si>
  <si>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</si>
  <si>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</si>
  <si>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</si>
  <si>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</si>
  <si>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</si>
  <si>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</si>
  <si>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</si>
  <si>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</si>
  <si>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</si>
  <si>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</si>
  <si>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</si>
  <si>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</si>
  <si>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</si>
  <si>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</si>
  <si>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</si>
  <si>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</si>
  <si>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</si>
  <si>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</si>
  <si>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</si>
  <si>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</si>
  <si>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</si>
  <si>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</si>
  <si>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</si>
  <si>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</si>
  <si>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</si>
  <si>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</si>
  <si>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</si>
  <si>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</si>
  <si>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</si>
  <si>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</si>
  <si>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</si>
  <si>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</si>
  <si>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</si>
  <si>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</si>
  <si>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</si>
  <si>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</si>
  <si>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</si>
  <si>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</si>
  <si>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</si>
  <si>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</si>
  <si>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</si>
  <si>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</si>
  <si>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</si>
  <si>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</si>
  <si>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</si>
  <si>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</si>
  <si>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</si>
  <si>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</si>
  <si>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</si>
  <si>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</si>
  <si>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</si>
  <si>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</si>
  <si>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</si>
  <si>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</si>
  <si>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</si>
  <si>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</si>
  <si>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</si>
  <si>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</si>
  <si>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</si>
  <si>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</si>
  <si>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</si>
  <si>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</si>
  <si>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</si>
  <si>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</si>
  <si>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</si>
  <si>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</si>
  <si>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</si>
  <si>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</si>
  <si>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</si>
  <si>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</si>
  <si>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</si>
  <si>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</si>
  <si>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</si>
  <si>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</si>
  <si>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</si>
  <si>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</si>
  <si>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</si>
  <si>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</si>
  <si>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</si>
  <si>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</si>
  <si>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</si>
  <si>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</si>
  <si>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</si>
  <si>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</si>
  <si>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</si>
  <si>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</si>
  <si>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</si>
  <si>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</si>
  <si>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</si>
  <si>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</si>
  <si>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</si>
  <si>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</si>
  <si>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</si>
  <si>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</si>
  <si>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</si>
  <si>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</si>
  <si>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</si>
  <si>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</si>
  <si>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</si>
  <si>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</si>
  <si>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</si>
  <si>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</si>
  <si>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</si>
  <si>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</si>
  <si>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</si>
  <si>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</si>
  <si>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</si>
  <si>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</si>
  <si>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</si>
  <si>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</si>
  <si>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</si>
  <si>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</si>
  <si>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</si>
  <si>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</si>
  <si>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</si>
  <si>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</si>
  <si>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</si>
  <si>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</si>
  <si>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</si>
  <si>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</si>
  <si>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</si>
  <si>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</si>
  <si>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</si>
  <si>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</si>
  <si>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</si>
  <si>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</si>
  <si>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</si>
  <si>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</si>
  <si>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</si>
  <si>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</si>
  <si>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</si>
  <si>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</si>
  <si>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</si>
  <si>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</si>
  <si>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</si>
  <si>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</si>
  <si>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</si>
  <si>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</si>
  <si>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</si>
  <si>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</si>
  <si>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</si>
  <si>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</si>
  <si>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</si>
  <si>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</si>
  <si>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</si>
  <si>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</si>
  <si>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</si>
  <si>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</si>
  <si>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</si>
  <si>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</si>
  <si>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</si>
  <si>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</si>
  <si>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</si>
  <si>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</si>
  <si>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</si>
  <si>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</si>
  <si>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</si>
  <si>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</si>
  <si>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</si>
  <si>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</si>
  <si>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</si>
  <si>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</si>
  <si>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</si>
  <si>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</si>
  <si>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</si>
  <si>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</si>
  <si>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</si>
  <si>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</si>
  <si>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</si>
  <si>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</si>
  <si>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</si>
  <si>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</si>
  <si>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</si>
  <si>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</si>
  <si>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</si>
  <si>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</si>
  <si>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</si>
  <si>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</si>
  <si>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</si>
  <si>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</si>
  <si>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</si>
  <si>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</si>
  <si>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</si>
  <si>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</si>
  <si>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</si>
  <si>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</si>
  <si>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</si>
  <si>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</si>
  <si>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</si>
  <si>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</si>
  <si>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</si>
  <si>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</si>
  <si>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</si>
  <si>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</si>
  <si>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</si>
  <si>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</si>
  <si>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</si>
  <si>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</si>
  <si>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</si>
  <si>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</si>
  <si>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</si>
  <si>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</si>
  <si>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</si>
  <si>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</si>
  <si>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</si>
  <si>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</si>
  <si>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</si>
  <si>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</si>
  <si>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</si>
  <si>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</si>
  <si>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</si>
  <si>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</si>
  <si>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</si>
  <si>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</si>
  <si>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</si>
  <si>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</si>
  <si>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</si>
  <si>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</si>
  <si>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</si>
  <si>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</si>
  <si>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</si>
  <si>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</si>
  <si>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</si>
  <si>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</si>
  <si>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</si>
  <si>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</si>
  <si>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</si>
  <si>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</si>
  <si>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</si>
  <si>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</si>
  <si>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</si>
  <si>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</si>
  <si>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</si>
  <si>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</si>
  <si>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</si>
  <si>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</si>
  <si>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</si>
  <si>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</si>
  <si>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</si>
  <si>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</si>
  <si>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</si>
  <si>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</si>
  <si>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</si>
  <si>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</si>
  <si>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</si>
  <si>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</si>
  <si>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</si>
  <si>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</si>
  <si>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</si>
  <si>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</si>
  <si>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</si>
  <si>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</si>
  <si>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</si>
  <si>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</si>
  <si>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</si>
  <si>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</si>
  <si>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</si>
  <si>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</si>
  <si>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</si>
  <si>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</si>
  <si>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</si>
  <si>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</si>
  <si>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</si>
  <si>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</si>
  <si>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</si>
  <si>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</si>
  <si>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</si>
  <si>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</si>
  <si>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</si>
  <si>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</si>
  <si>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</si>
  <si>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</si>
  <si>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</si>
  <si>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</si>
  <si>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</si>
  <si>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</si>
  <si>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</si>
  <si>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</si>
  <si>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</si>
  <si>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</si>
  <si>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</si>
  <si>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</si>
  <si>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</si>
  <si>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</si>
  <si>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</si>
  <si>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</si>
  <si>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</si>
  <si>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</si>
  <si>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</si>
  <si>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</si>
  <si>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</si>
  <si>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</si>
  <si>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</si>
  <si>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</si>
  <si>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</si>
  <si>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</si>
  <si>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</si>
  <si>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</si>
  <si>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</si>
  <si>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</si>
  <si>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</si>
  <si>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</si>
  <si>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</si>
  <si>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</si>
  <si>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</si>
  <si>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</si>
  <si>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</si>
  <si>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</si>
  <si>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</si>
  <si>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</si>
  <si>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</si>
  <si>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</si>
  <si>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</si>
  <si>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</si>
  <si>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</si>
  <si>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</si>
  <si>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</si>
  <si>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</si>
  <si>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</si>
  <si>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</si>
  <si>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</si>
  <si>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</si>
  <si>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</si>
  <si>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</si>
  <si>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</si>
  <si>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</si>
  <si>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</si>
  <si>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</si>
  <si>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</si>
  <si>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</si>
  <si>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</si>
  <si>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</si>
  <si>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</si>
  <si>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</si>
  <si>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</si>
  <si>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</si>
  <si>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</si>
  <si>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</si>
  <si>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</si>
  <si>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</si>
  <si>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</si>
  <si>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</si>
  <si>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</si>
  <si>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</si>
  <si>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</si>
  <si>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</si>
  <si>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</si>
  <si>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</si>
  <si>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</si>
  <si>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</si>
  <si>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</si>
  <si>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</si>
  <si>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</si>
  <si>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</si>
  <si>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</si>
  <si>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</si>
  <si>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</si>
  <si>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</si>
  <si>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</si>
  <si>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</si>
  <si>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</si>
  <si>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</si>
  <si>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</si>
  <si>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</si>
  <si>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</si>
  <si>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</si>
  <si>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</si>
  <si>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</si>
  <si>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</si>
  <si>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</si>
  <si>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</si>
  <si>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</si>
  <si>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</si>
  <si>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</si>
  <si>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</si>
  <si>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</si>
  <si>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</si>
  <si>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</si>
  <si>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</si>
  <si>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</si>
  <si>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</si>
  <si>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</si>
  <si>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</si>
  <si>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</si>
  <si>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</si>
  <si>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</si>
  <si>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</si>
  <si>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</si>
  <si>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</si>
  <si>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</si>
  <si>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</si>
  <si>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</si>
  <si>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</si>
  <si>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</si>
  <si>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</si>
  <si>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</si>
  <si>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</si>
  <si>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</si>
  <si>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</si>
  <si>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</si>
  <si>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</si>
  <si>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</si>
  <si>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</si>
  <si>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</si>
  <si>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</si>
  <si>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</si>
  <si>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</si>
  <si>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</si>
  <si>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</si>
  <si>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</si>
  <si>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</si>
  <si>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</si>
  <si>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</si>
  <si>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</si>
  <si>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</si>
  <si>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</si>
  <si>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</si>
  <si>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</si>
  <si>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</si>
  <si>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</si>
  <si>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</si>
  <si>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</si>
  <si>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</si>
  <si>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</si>
  <si>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</si>
  <si>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</si>
  <si>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</si>
  <si>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</si>
  <si>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</si>
  <si>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</si>
  <si>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</si>
  <si>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</si>
  <si>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</si>
  <si>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</si>
  <si>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</si>
  <si>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</si>
  <si>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</si>
  <si>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</si>
  <si>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</si>
  <si>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</si>
  <si>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</si>
  <si>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</si>
  <si>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</si>
  <si>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</si>
  <si>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</si>
  <si>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</si>
  <si>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</si>
  <si>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</si>
  <si>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</si>
  <si>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</si>
  <si>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</si>
  <si>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</si>
  <si>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</si>
  <si>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</si>
  <si>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</si>
  <si>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</si>
  <si>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</si>
  <si>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</si>
  <si>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</si>
  <si>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</si>
  <si>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</si>
  <si>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</si>
  <si>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</si>
  <si>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</si>
  <si>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</si>
  <si>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</si>
  <si>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</si>
  <si>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</si>
  <si>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</si>
  <si>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</si>
  <si>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</si>
  <si>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</si>
  <si>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</si>
  <si>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</si>
  <si>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</si>
  <si>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</si>
  <si>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</si>
  <si>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</si>
  <si>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</si>
  <si>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</si>
  <si>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</si>
  <si>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</si>
  <si>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</si>
  <si>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</si>
  <si>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</si>
  <si>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</si>
  <si>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</si>
  <si>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</si>
  <si>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</si>
  <si>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</si>
  <si>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</si>
  <si>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</si>
  <si>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</si>
  <si>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</si>
  <si>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</si>
  <si>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</si>
  <si>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</si>
  <si>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</si>
  <si>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</si>
  <si>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</si>
  <si>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</si>
  <si>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</si>
  <si>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</si>
  <si>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</si>
  <si>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</si>
  <si>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</si>
  <si>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</si>
  <si>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</si>
  <si>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</si>
  <si>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</si>
  <si>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</si>
  <si>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</si>
  <si>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</si>
  <si>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</si>
  <si>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</si>
  <si>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</si>
  <si>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</si>
  <si>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</si>
  <si>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</si>
  <si>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</si>
  <si>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</si>
  <si>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</si>
  <si>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</si>
  <si>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</si>
  <si>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</si>
  <si>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</si>
  <si>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</si>
  <si>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</si>
  <si>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</si>
  <si>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</si>
  <si>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</si>
  <si>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</si>
  <si>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</si>
  <si>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</si>
  <si>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</si>
  <si>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</si>
  <si>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</si>
  <si>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</si>
  <si>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</si>
  <si>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</si>
  <si>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</si>
  <si>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</si>
  <si>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</si>
  <si>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</si>
  <si>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</si>
  <si>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</si>
  <si>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</si>
  <si>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</si>
  <si>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</si>
  <si>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</si>
  <si>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</si>
  <si>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</si>
  <si>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</si>
  <si>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</si>
  <si>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</si>
  <si>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</si>
  <si>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</si>
  <si>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</si>
  <si>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</si>
  <si>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</si>
  <si>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</si>
  <si>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</si>
  <si>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</si>
  <si>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</si>
  <si>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</si>
  <si>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</si>
  <si>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</si>
  <si>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</si>
  <si>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</si>
  <si>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</si>
  <si>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</si>
  <si>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</si>
  <si>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</si>
  <si>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</si>
  <si>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</si>
  <si>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</si>
  <si>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</si>
  <si>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</si>
  <si>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</si>
  <si>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</si>
  <si>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</si>
  <si>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</si>
  <si>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</si>
  <si>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</si>
  <si>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</si>
  <si>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</si>
  <si>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</si>
  <si>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</si>
  <si>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</si>
  <si>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</si>
  <si>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</si>
  <si>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</si>
  <si>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</si>
  <si>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</si>
  <si>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</si>
  <si>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</si>
  <si>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</si>
  <si>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</si>
  <si>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</si>
  <si>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</si>
  <si>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</si>
  <si>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</si>
  <si>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</si>
  <si>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</si>
  <si>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</si>
  <si>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</si>
  <si>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</si>
  <si>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</si>
  <si>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</si>
  <si>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</si>
  <si>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</si>
  <si>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</si>
  <si>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</si>
  <si>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</si>
  <si>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</si>
  <si>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</si>
  <si>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</si>
  <si>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</si>
  <si>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</si>
  <si>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</si>
  <si>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</si>
  <si>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</si>
  <si>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</si>
  <si>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</si>
  <si>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</si>
  <si>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</si>
  <si>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</si>
  <si>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</si>
  <si>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</si>
  <si>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</si>
  <si>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</si>
  <si>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</si>
  <si>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</si>
  <si>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</si>
  <si>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</si>
  <si>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</si>
  <si>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</si>
  <si>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</si>
  <si>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</si>
  <si>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</si>
  <si>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</si>
  <si>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</si>
  <si>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</si>
  <si>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</si>
  <si>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</si>
  <si>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</si>
  <si>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</si>
  <si>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</si>
  <si>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</si>
  <si>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</si>
  <si>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</si>
  <si>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</si>
  <si>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</si>
  <si>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</si>
  <si>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</si>
  <si>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</si>
  <si>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</si>
  <si>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</si>
  <si>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</si>
  <si>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</si>
  <si>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</si>
  <si>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</si>
  <si>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</si>
  <si>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</si>
  <si>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</si>
  <si>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</si>
  <si>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</si>
  <si>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</si>
  <si>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</si>
  <si>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</si>
  <si>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</si>
  <si>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</si>
  <si>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</si>
  <si>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</si>
  <si>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</si>
  <si>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</si>
  <si>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</si>
  <si>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</si>
  <si>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</si>
  <si>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</si>
  <si>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</si>
  <si>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</si>
  <si>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</si>
  <si>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</si>
  <si>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</si>
  <si>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</si>
  <si>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</si>
  <si>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</si>
  <si>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</si>
  <si>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</si>
  <si>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</si>
  <si>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</si>
  <si>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</si>
  <si>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</si>
  <si>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</si>
  <si>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</si>
  <si>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</si>
  <si>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</si>
  <si>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</si>
  <si>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</si>
  <si>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</si>
  <si>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</si>
  <si>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</si>
  <si>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</si>
  <si>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</si>
  <si>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</si>
  <si>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</si>
  <si>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</si>
  <si>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</si>
  <si>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</si>
  <si>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</si>
  <si>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</si>
  <si>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</si>
  <si>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</si>
  <si>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</si>
  <si>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</si>
  <si>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</si>
  <si>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</si>
  <si>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</si>
  <si>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</si>
  <si>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</si>
  <si>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</si>
  <si>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</si>
  <si>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</si>
  <si>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</si>
  <si>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</si>
  <si>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</si>
  <si>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</si>
  <si>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</si>
  <si>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</si>
  <si>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</si>
  <si>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</si>
  <si>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</si>
  <si>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</si>
  <si>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</si>
  <si>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</si>
  <si>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</si>
  <si>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</si>
  <si>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</si>
  <si>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</si>
  <si>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</si>
  <si>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</si>
  <si>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</si>
  <si>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</si>
  <si>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</si>
  <si>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</si>
  <si>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</si>
  <si>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</si>
  <si>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</si>
  <si>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</si>
  <si>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</si>
  <si>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</si>
  <si>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</si>
  <si>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</si>
  <si>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</si>
  <si>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</si>
  <si>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</si>
  <si>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</si>
  <si>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</si>
  <si>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</si>
  <si>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</si>
  <si>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</si>
  <si>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</si>
  <si>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</si>
  <si>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</si>
  <si>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</si>
  <si>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</si>
  <si>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</si>
  <si>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</si>
  <si>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</si>
  <si>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</si>
  <si>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</si>
  <si>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</si>
  <si>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</si>
  <si>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</si>
  <si>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</si>
  <si>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</si>
  <si>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</si>
  <si>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</si>
  <si>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</si>
  <si>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</si>
  <si>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</si>
  <si>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</si>
  <si>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</si>
  <si>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</si>
  <si>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</si>
  <si>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</si>
  <si>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</si>
  <si>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</si>
  <si>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</si>
  <si>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</si>
  <si>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</si>
  <si>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</si>
  <si>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</si>
  <si>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</si>
  <si>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</si>
  <si>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</si>
  <si>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</si>
  <si>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</si>
  <si>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</si>
  <si>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</si>
  <si>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</si>
  <si>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</si>
  <si>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</si>
  <si>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</si>
  <si>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</si>
  <si>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</si>
  <si>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</si>
  <si>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</si>
  <si>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</si>
  <si>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</si>
  <si>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</si>
  <si>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</si>
  <si>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</si>
  <si>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</si>
  <si>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</si>
  <si>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</si>
  <si>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</si>
  <si>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</si>
  <si>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</si>
  <si>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</si>
  <si>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</si>
  <si>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</si>
  <si>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</si>
  <si>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</si>
  <si>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</si>
  <si>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</si>
  <si>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</si>
  <si>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</si>
  <si>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</si>
  <si>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</si>
  <si>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</si>
  <si>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</si>
  <si>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</si>
  <si>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</si>
  <si>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</si>
  <si>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</si>
  <si>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</si>
  <si>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</si>
  <si>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</si>
  <si>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</si>
  <si>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</si>
  <si>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</si>
  <si>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</si>
  <si>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</si>
  <si>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</si>
  <si>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</si>
  <si>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</si>
  <si>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</si>
  <si>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</si>
  <si>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</si>
  <si>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</si>
  <si>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</si>
  <si>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</si>
  <si>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</si>
  <si>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</si>
  <si>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</si>
  <si>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</si>
  <si>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</si>
  <si>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</si>
  <si>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</si>
  <si>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</si>
  <si>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</si>
  <si>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</si>
  <si>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</si>
  <si>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</si>
  <si>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</si>
  <si>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</si>
  <si>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</si>
  <si>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</si>
  <si>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</si>
  <si>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</si>
  <si>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</si>
  <si>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</si>
  <si>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</si>
  <si>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</si>
  <si>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</si>
  <si>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</si>
  <si>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</si>
  <si>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</si>
  <si>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</si>
  <si>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</si>
  <si>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</si>
  <si>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</si>
  <si>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</si>
  <si>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</si>
  <si>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</si>
  <si>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</si>
  <si>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</si>
  <si>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</si>
  <si>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</si>
  <si>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</si>
  <si>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</si>
  <si>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</si>
  <si>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</si>
  <si>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</si>
  <si>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</si>
  <si>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</si>
  <si>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</si>
  <si>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</si>
  <si>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</si>
  <si>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</si>
  <si>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</si>
  <si>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</si>
  <si>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</si>
  <si>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</si>
  <si>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</si>
  <si>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</si>
  <si>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</si>
  <si>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</si>
  <si>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</si>
  <si>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</si>
  <si>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</si>
  <si>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</si>
  <si>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</si>
  <si>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</si>
  <si>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</si>
  <si>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</si>
  <si>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</si>
  <si>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</si>
  <si>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</si>
  <si>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</si>
  <si>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</si>
  <si>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</si>
  <si>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</si>
  <si>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</si>
  <si>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</si>
  <si>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</si>
  <si>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</si>
  <si>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</si>
  <si>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</si>
  <si>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</si>
  <si>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</si>
  <si>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</si>
  <si>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</si>
  <si>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</si>
  <si>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</si>
  <si>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</si>
  <si>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</si>
  <si>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</si>
  <si>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</si>
  <si>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</si>
  <si>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</si>
  <si>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</si>
  <si>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</si>
  <si>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</si>
  <si>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</si>
  <si>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</si>
  <si>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</si>
  <si>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</si>
  <si>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</si>
  <si>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</si>
  <si>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</si>
  <si>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</si>
  <si>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</si>
  <si>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</si>
  <si>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</si>
  <si>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</si>
  <si>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</si>
  <si>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</si>
  <si>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</si>
  <si>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</si>
  <si>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</si>
  <si>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</si>
  <si>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</si>
  <si>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</si>
  <si>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</si>
  <si>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</si>
  <si>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</si>
  <si>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</si>
  <si>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</si>
  <si>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</si>
  <si>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</si>
  <si>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</si>
  <si>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</si>
  <si>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</si>
  <si>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</si>
  <si>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</si>
  <si>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</si>
  <si>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</si>
  <si>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</si>
  <si>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</si>
  <si>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</si>
  <si>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</si>
  <si>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</si>
  <si>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</si>
  <si>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</si>
  <si>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</si>
  <si>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</si>
  <si>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</si>
  <si>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</si>
  <si>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</si>
  <si>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</si>
  <si>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</si>
  <si>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</si>
  <si>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</si>
  <si>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</si>
  <si>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</si>
  <si>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</si>
  <si>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</si>
  <si>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</si>
  <si>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</si>
  <si>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</si>
  <si>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</si>
  <si>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</si>
  <si>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</si>
  <si>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</si>
  <si>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</si>
  <si>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</si>
  <si>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</si>
  <si>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</si>
  <si>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</si>
  <si>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</si>
  <si>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</si>
  <si>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</si>
  <si>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</si>
  <si>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</si>
  <si>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</si>
  <si>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</si>
  <si>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</si>
  <si>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</si>
  <si>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</si>
  <si>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</si>
  <si>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</si>
  <si>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</si>
  <si>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</si>
  <si>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</si>
  <si>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</si>
  <si>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</si>
  <si>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</si>
  <si>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</si>
  <si>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</si>
  <si>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</si>
  <si>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</si>
  <si>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</si>
  <si>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</si>
  <si>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</si>
  <si>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</si>
  <si>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</si>
  <si>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</si>
  <si>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</si>
  <si>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</si>
  <si>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</si>
  <si>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</si>
  <si>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</si>
  <si>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</si>
  <si>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</si>
  <si>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</si>
  <si>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</si>
  <si>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</si>
  <si>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</si>
  <si>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</si>
  <si>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</si>
  <si>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</si>
  <si>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</si>
  <si>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</si>
  <si>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</si>
  <si>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</si>
  <si>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</si>
  <si>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</si>
  <si>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</si>
  <si>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</si>
  <si>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</si>
  <si>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</si>
  <si>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</si>
  <si>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</si>
  <si>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</si>
  <si>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</si>
  <si>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</si>
  <si>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</si>
  <si>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</si>
  <si>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</si>
  <si>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</si>
  <si>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</si>
  <si>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</si>
  <si>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</si>
  <si>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</si>
  <si>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</si>
  <si>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</si>
  <si>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</si>
  <si>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</si>
  <si>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</si>
  <si>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</si>
  <si>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</si>
  <si>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</si>
  <si>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</si>
  <si>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</si>
  <si>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</si>
  <si>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</si>
  <si>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</si>
  <si>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</si>
  <si>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</si>
  <si>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</si>
  <si>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</si>
  <si>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</si>
  <si>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</si>
  <si>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</si>
  <si>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</si>
  <si>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</si>
  <si>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</si>
  <si>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</si>
  <si>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</si>
  <si>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</si>
  <si>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</si>
  <si>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</si>
  <si>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</si>
  <si>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</si>
  <si>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</si>
  <si>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</si>
  <si>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</si>
  <si>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</si>
  <si>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</si>
  <si>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</si>
  <si>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</si>
  <si>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</si>
  <si>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</si>
  <si>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</si>
  <si>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</si>
  <si>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</si>
  <si>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</si>
  <si>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</si>
  <si>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</si>
  <si>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</si>
  <si>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</si>
  <si>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</si>
  <si>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</si>
  <si>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</si>
  <si>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</si>
  <si>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</si>
  <si>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</si>
  <si>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</si>
  <si>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</si>
  <si>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</si>
  <si>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</si>
  <si>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</si>
  <si>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</si>
  <si>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</si>
  <si>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</si>
  <si>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</si>
  <si>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</si>
  <si>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</si>
  <si>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</si>
  <si>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</si>
  <si>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</si>
  <si>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</si>
  <si>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</si>
  <si>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</si>
  <si>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</si>
  <si>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</si>
  <si>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</si>
  <si>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</si>
  <si>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</si>
  <si>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</si>
  <si>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</si>
  <si>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</si>
  <si>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</si>
  <si>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</si>
  <si>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</si>
  <si>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</si>
  <si>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</si>
  <si>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</si>
  <si>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</si>
  <si>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</si>
  <si>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</si>
  <si>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</si>
  <si>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</si>
  <si>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</si>
  <si>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</si>
  <si>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</si>
  <si>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</si>
  <si>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</si>
  <si>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</si>
  <si>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</si>
  <si>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</si>
  <si>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</si>
  <si>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</si>
  <si>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</si>
  <si>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</si>
  <si>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</si>
  <si>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</si>
  <si>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</si>
  <si>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</si>
  <si>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</si>
  <si>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</si>
  <si>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</si>
  <si>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</si>
  <si>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</si>
  <si>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</si>
  <si>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</si>
  <si>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</si>
  <si>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</si>
  <si>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</si>
  <si>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</si>
  <si>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</si>
  <si>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</si>
  <si>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</si>
  <si>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</si>
  <si>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</si>
  <si>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</si>
  <si>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</si>
  <si>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</si>
  <si>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</si>
  <si>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</si>
  <si>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</si>
  <si>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</si>
  <si>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</si>
  <si>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</si>
  <si>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</si>
  <si>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</si>
  <si>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</si>
  <si>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</si>
  <si>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</si>
  <si>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</si>
  <si>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</si>
  <si>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</si>
  <si>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</si>
  <si>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</si>
  <si>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</si>
  <si>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</si>
  <si>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</si>
  <si>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</si>
  <si>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</si>
  <si>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</si>
  <si>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</si>
  <si>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</si>
  <si>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</si>
  <si>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</si>
  <si>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</si>
  <si>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</si>
  <si>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</si>
  <si>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</si>
  <si>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</si>
  <si>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</si>
  <si>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</si>
  <si>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</si>
  <si>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</si>
  <si>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</si>
  <si>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</si>
  <si>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</si>
  <si>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</si>
  <si>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</si>
  <si>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</si>
  <si>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</si>
  <si>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</si>
  <si>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</si>
  <si>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</si>
  <si>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</si>
  <si>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</si>
  <si>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</si>
  <si>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</si>
  <si>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</si>
  <si>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</si>
  <si>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</si>
  <si>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</si>
  <si>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</si>
  <si>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</si>
  <si>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</si>
  <si>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</si>
  <si>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</si>
  <si>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</si>
  <si>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</si>
  <si>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</si>
  <si>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</si>
  <si>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</si>
  <si>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</si>
  <si>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</si>
  <si>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</si>
  <si>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</si>
  <si>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</si>
  <si>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</si>
  <si>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</si>
  <si>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</si>
  <si>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</si>
  <si>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</si>
  <si>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</si>
  <si>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</si>
  <si>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</si>
  <si>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</si>
  <si>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</si>
  <si>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</si>
  <si>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</si>
  <si>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</si>
  <si>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</si>
  <si>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</si>
  <si>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</si>
  <si>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</si>
  <si>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</si>
  <si>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</si>
  <si>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</si>
  <si>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</si>
  <si>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</si>
  <si>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</si>
  <si>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</si>
  <si>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</si>
  <si>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</si>
  <si>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</si>
  <si>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</si>
  <si>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</si>
  <si>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</si>
  <si>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</si>
  <si>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</si>
  <si>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</si>
  <si>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</si>
  <si>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</si>
  <si>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</si>
  <si>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</si>
  <si>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</si>
  <si>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</si>
  <si>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</si>
  <si>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</si>
  <si>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</si>
  <si>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</si>
  <si>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</si>
  <si>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</si>
  <si>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</si>
  <si>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</si>
  <si>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</si>
  <si>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</si>
  <si>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</si>
  <si>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</si>
  <si>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</si>
  <si>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</si>
  <si>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</si>
  <si>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</si>
  <si>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</si>
  <si>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</si>
  <si>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</si>
  <si>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</si>
  <si>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</si>
  <si>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</si>
  <si>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</si>
  <si>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</si>
  <si>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</si>
  <si>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</si>
  <si>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</si>
  <si>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</si>
  <si>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</si>
  <si>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</si>
  <si>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</si>
  <si>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</si>
  <si>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</si>
  <si>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</si>
  <si>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</si>
  <si>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</si>
  <si>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</si>
  <si>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</si>
  <si>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</si>
  <si>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</si>
  <si>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</si>
  <si>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</si>
  <si>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</si>
  <si>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</si>
  <si>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</si>
  <si>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</si>
  <si>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</si>
  <si>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</si>
  <si>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</si>
  <si>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</si>
  <si>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</si>
  <si>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</si>
  <si>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</si>
  <si>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</si>
  <si>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</si>
  <si>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</si>
  <si>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</si>
  <si>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</si>
  <si>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</si>
  <si>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</si>
  <si>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</si>
  <si>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</si>
  <si>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</si>
  <si>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</si>
  <si>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</si>
  <si>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</si>
  <si>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</si>
  <si>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</si>
  <si>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</si>
  <si>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</si>
  <si>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</si>
  <si>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</si>
  <si>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</si>
  <si>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</si>
  <si>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</si>
  <si>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</si>
  <si>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</si>
  <si>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</si>
  <si>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</si>
  <si>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</si>
  <si>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</si>
  <si>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</si>
  <si>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</si>
  <si>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</si>
  <si>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</si>
  <si>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</si>
  <si>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</si>
  <si>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</si>
  <si>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</si>
  <si>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</si>
  <si>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</si>
  <si>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</si>
  <si>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</si>
  <si>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</si>
  <si>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</si>
  <si>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</si>
  <si>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</si>
  <si>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</si>
  <si>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</si>
  <si>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</si>
  <si>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</si>
  <si>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</si>
  <si>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</si>
  <si>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</si>
  <si>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</si>
  <si>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</si>
  <si>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</si>
  <si>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</si>
  <si>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</si>
  <si>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</si>
  <si>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</si>
  <si>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</si>
  <si>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</si>
  <si>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</si>
  <si>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</si>
  <si>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</si>
  <si>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</si>
  <si>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</si>
  <si>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</si>
  <si>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</si>
  <si>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</si>
  <si>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</si>
  <si>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</si>
  <si>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</si>
  <si>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</si>
  <si>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</si>
  <si>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</si>
  <si>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</si>
  <si>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</si>
  <si>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</si>
  <si>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</si>
  <si>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</si>
  <si>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</si>
  <si>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</si>
  <si>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</si>
  <si>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</si>
  <si>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</si>
  <si>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</si>
  <si>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</si>
  <si>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</si>
  <si>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</si>
  <si>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</si>
  <si>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</si>
  <si>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</si>
  <si>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</si>
  <si>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</si>
  <si>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</si>
  <si>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</si>
  <si>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</si>
  <si>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</si>
  <si>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</si>
  <si>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</si>
  <si>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</si>
  <si>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</si>
  <si>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</si>
  <si>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</si>
  <si>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</si>
  <si>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</si>
  <si>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</si>
  <si>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</si>
  <si>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</si>
  <si>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</si>
  <si>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</si>
  <si>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</si>
  <si>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</si>
  <si>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</si>
  <si>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</si>
  <si>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</si>
  <si>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</si>
  <si>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</si>
  <si>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</si>
  <si>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</si>
  <si>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</si>
  <si>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</si>
  <si>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</si>
  <si>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</si>
  <si>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</si>
  <si>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</si>
  <si>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</si>
  <si>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</si>
  <si>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</si>
  <si>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</si>
  <si>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</si>
  <si>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</si>
  <si>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</si>
  <si>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</si>
  <si>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</si>
  <si>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</si>
  <si>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</si>
  <si>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</si>
  <si>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</si>
  <si>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</si>
  <si>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</si>
  <si>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</si>
  <si>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</si>
  <si>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</si>
  <si>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</si>
  <si>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</si>
  <si>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</si>
  <si>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</si>
  <si>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</si>
  <si>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</si>
  <si>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</si>
  <si>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</si>
  <si>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</si>
  <si>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</si>
  <si>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</si>
  <si>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</si>
  <si>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</si>
  <si>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</si>
  <si>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</si>
  <si>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</si>
  <si>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</si>
  <si>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</si>
  <si>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</si>
  <si>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</si>
  <si>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</si>
  <si>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</si>
  <si>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</si>
  <si>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</si>
  <si>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</si>
  <si>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</si>
  <si>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</si>
  <si>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</si>
  <si>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</si>
  <si>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</si>
  <si>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</si>
  <si>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</si>
  <si>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</si>
  <si>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</si>
  <si>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</si>
  <si>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</si>
  <si>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</si>
  <si>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</si>
  <si>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</si>
  <si>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</si>
  <si>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</si>
  <si>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</si>
  <si>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</si>
  <si>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</si>
  <si>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</si>
  <si>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</si>
  <si>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</si>
  <si>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</si>
  <si>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</si>
  <si>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</si>
  <si>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</si>
  <si>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</si>
  <si>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</si>
  <si>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</si>
  <si>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</si>
  <si>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</si>
  <si>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</si>
  <si>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</si>
  <si>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</si>
  <si>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</si>
  <si>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</si>
  <si>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</si>
  <si>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</si>
  <si>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</si>
  <si>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</si>
  <si>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</si>
  <si>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</si>
  <si>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</si>
  <si>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</si>
  <si>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</si>
  <si>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</si>
  <si>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</si>
  <si>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</si>
  <si>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</si>
  <si>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</si>
  <si>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</si>
  <si>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</si>
  <si>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</si>
  <si>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</si>
  <si>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</si>
  <si>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</si>
  <si>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</si>
  <si>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</si>
  <si>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</si>
  <si>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</si>
  <si>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</si>
  <si>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</si>
  <si>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</si>
  <si>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</si>
  <si>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</si>
  <si>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</si>
  <si>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</si>
  <si>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</si>
  <si>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</si>
  <si>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</si>
  <si>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</si>
  <si>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</si>
  <si>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</si>
  <si>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</si>
  <si>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</si>
  <si>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</si>
  <si>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</si>
  <si>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</si>
  <si>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</si>
  <si>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</si>
  <si>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</si>
  <si>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</si>
  <si>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</si>
  <si>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</si>
  <si>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</si>
  <si>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</si>
  <si>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</si>
  <si>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</si>
  <si>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</si>
  <si>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</si>
  <si>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</si>
  <si>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</si>
  <si>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</si>
  <si>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</si>
  <si>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</si>
  <si>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</si>
  <si>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</si>
  <si>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</si>
  <si>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</si>
  <si>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</si>
  <si>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</si>
  <si>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</si>
  <si>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</si>
  <si>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</si>
  <si>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</si>
  <si>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</si>
  <si>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</si>
  <si>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</si>
  <si>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</si>
  <si>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</si>
  <si>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</si>
  <si>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</si>
  <si>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</si>
  <si>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</si>
  <si>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</si>
  <si>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</si>
  <si>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</si>
  <si>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</si>
  <si>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</si>
  <si>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</si>
  <si>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</si>
  <si>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</si>
  <si>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</si>
  <si>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</si>
  <si>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</si>
  <si>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</si>
  <si>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</si>
  <si>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</si>
  <si>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</si>
  <si>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</si>
  <si>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</si>
  <si>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</si>
  <si>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</si>
  <si>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</si>
  <si>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</si>
  <si>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</si>
  <si>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</si>
  <si>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</si>
  <si>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</si>
  <si>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</si>
  <si>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</si>
  <si>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</si>
  <si>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</si>
  <si>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</si>
  <si>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</si>
  <si>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</si>
  <si>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</si>
  <si>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</si>
  <si>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</si>
  <si>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</si>
  <si>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</si>
  <si>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</si>
  <si>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</si>
  <si>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</si>
  <si>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</si>
  <si>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</si>
  <si>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</si>
  <si>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</si>
  <si>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</si>
  <si>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</si>
  <si>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</si>
  <si>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</si>
  <si>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</si>
  <si>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</si>
  <si>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</si>
  <si>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</si>
  <si>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</si>
  <si>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</si>
  <si>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</si>
  <si>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</si>
  <si>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</si>
  <si>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</si>
  <si>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</si>
  <si>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</si>
  <si>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</si>
  <si>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</si>
  <si>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</si>
  <si>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</si>
  <si>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</si>
  <si>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</si>
  <si>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</si>
  <si>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</si>
  <si>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</si>
  <si>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</si>
  <si>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</si>
  <si>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</si>
  <si>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</si>
  <si>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</si>
  <si>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</si>
  <si>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</si>
  <si>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</si>
  <si>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</si>
  <si>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</si>
  <si>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</si>
  <si>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</si>
  <si>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</si>
  <si>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</si>
  <si>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</si>
  <si>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</si>
  <si>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</si>
  <si>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</si>
  <si>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</si>
  <si>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</si>
  <si>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</si>
  <si>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</si>
  <si>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</si>
  <si>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</si>
  <si>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</si>
  <si>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</si>
  <si>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</si>
  <si>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</si>
  <si>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</si>
  <si>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</si>
  <si>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</si>
  <si>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</si>
  <si>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</si>
  <si>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</si>
  <si>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</si>
  <si>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</si>
  <si>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</si>
  <si>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</si>
  <si>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</si>
  <si>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</si>
  <si>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</si>
  <si>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</si>
  <si>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</si>
  <si>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</si>
  <si>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</si>
  <si>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</si>
  <si>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</si>
  <si>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</si>
  <si>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</si>
  <si>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</si>
  <si>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</si>
  <si>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</si>
  <si>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</si>
  <si>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</si>
  <si>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</si>
  <si>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</si>
  <si>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</si>
  <si>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</si>
  <si>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</si>
  <si>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</si>
  <si>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</si>
  <si>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</si>
  <si>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</si>
  <si>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</si>
  <si>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</si>
  <si>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</si>
  <si>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</si>
  <si>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</si>
  <si>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</si>
  <si>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</si>
  <si>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</si>
  <si>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</si>
  <si>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</si>
  <si>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</si>
  <si>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</si>
  <si>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</si>
  <si>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</si>
  <si>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</si>
  <si>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</si>
  <si>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</si>
  <si>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</si>
  <si>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</si>
  <si>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</si>
  <si>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</si>
  <si>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</si>
  <si>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</si>
  <si>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</si>
  <si>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</si>
  <si>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</si>
  <si>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</si>
  <si>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</si>
  <si>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</si>
  <si>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</si>
  <si>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</si>
  <si>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</si>
  <si>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</si>
  <si>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</si>
  <si>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</si>
  <si>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</si>
  <si>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</si>
  <si>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</si>
  <si>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</si>
  <si>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</si>
  <si>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</si>
  <si>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</si>
  <si>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</si>
  <si>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</si>
  <si>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</si>
  <si>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</si>
  <si>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</si>
  <si>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</si>
  <si>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</si>
  <si>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</si>
  <si>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</si>
  <si>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</si>
  <si>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</si>
  <si>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</si>
  <si>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</si>
  <si>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</si>
  <si>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</si>
  <si>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</si>
  <si>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</si>
  <si>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</si>
  <si>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</si>
  <si>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</si>
  <si>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</si>
  <si>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</si>
  <si>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</si>
  <si>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</si>
  <si>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</si>
  <si>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</si>
  <si>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</si>
  <si>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</si>
  <si>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</si>
  <si>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</si>
  <si>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</si>
  <si>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</si>
  <si>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</si>
  <si>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</si>
  <si>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</si>
  <si>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</si>
  <si>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</si>
  <si>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</si>
  <si>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</si>
  <si>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</si>
  <si>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</si>
  <si>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</si>
  <si>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</si>
  <si>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</si>
  <si>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</si>
  <si>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</si>
  <si>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</si>
  <si>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</si>
  <si>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</si>
  <si>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</si>
  <si>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</si>
  <si>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</si>
  <si>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</si>
  <si>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</si>
  <si>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</si>
  <si>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</si>
  <si>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</si>
  <si>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</si>
  <si>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</si>
  <si>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</si>
  <si>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</si>
  <si>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</si>
  <si>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</si>
  <si>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</si>
  <si>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</si>
  <si>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</si>
  <si>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</si>
  <si>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</si>
  <si>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</si>
  <si>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</si>
  <si>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</si>
  <si>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</si>
  <si>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</si>
  <si>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</si>
  <si>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</si>
  <si>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</si>
  <si>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</si>
  <si>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</si>
  <si>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</si>
  <si>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</si>
  <si>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</si>
  <si>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</si>
  <si>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</si>
  <si>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</si>
  <si>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</si>
  <si>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</si>
  <si>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</si>
  <si>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</si>
  <si>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</si>
  <si>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</si>
  <si>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</si>
  <si>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</si>
  <si>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</si>
  <si>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</si>
  <si>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</si>
  <si>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</si>
  <si>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</si>
  <si>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</si>
  <si>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</si>
  <si>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</si>
  <si>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</si>
  <si>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</si>
  <si>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</si>
  <si>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</si>
  <si>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</si>
  <si>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</si>
  <si>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</si>
  <si>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</si>
  <si>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</si>
  <si>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</si>
  <si>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</si>
  <si>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</si>
  <si>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</si>
  <si>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</si>
  <si>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</si>
  <si>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</si>
  <si>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</si>
  <si>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</si>
  <si>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</si>
  <si>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</si>
  <si>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</si>
  <si>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</si>
  <si>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</si>
  <si>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</si>
  <si>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</si>
  <si>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</si>
  <si>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</si>
  <si>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</si>
  <si>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</si>
  <si>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</si>
  <si>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</si>
  <si>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</si>
  <si>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</si>
  <si>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</si>
  <si>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</si>
  <si>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</si>
  <si>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</si>
  <si>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</si>
  <si>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</si>
  <si>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</si>
  <si>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</si>
  <si>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</si>
  <si>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</si>
  <si>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</si>
  <si>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</si>
  <si>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</si>
  <si>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</si>
  <si>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</si>
  <si>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</si>
  <si>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</si>
  <si>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</si>
  <si>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</si>
  <si>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</si>
  <si>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</si>
  <si>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</si>
  <si>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</si>
  <si>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</si>
  <si>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</si>
  <si>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</si>
  <si>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</si>
  <si>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</si>
  <si>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</si>
  <si>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</si>
  <si>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</si>
  <si>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</si>
  <si>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</si>
  <si>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</si>
  <si>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</si>
  <si>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</si>
  <si>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</si>
  <si>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</si>
  <si>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</si>
  <si>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</si>
  <si>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</si>
  <si>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</si>
  <si>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</si>
  <si>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</si>
  <si>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</si>
  <si>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</si>
  <si>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</si>
  <si>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</si>
  <si>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</si>
  <si>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</si>
  <si>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</si>
  <si>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</si>
  <si>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</si>
  <si>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</si>
  <si>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</si>
  <si>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</si>
  <si>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</si>
  <si>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</si>
  <si>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</si>
  <si>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</si>
  <si>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</si>
  <si>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</si>
  <si>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</si>
  <si>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</si>
  <si>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</si>
  <si>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</si>
  <si>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</si>
  <si>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</si>
  <si>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</si>
  <si>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</si>
  <si>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</si>
  <si>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</si>
  <si>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</si>
  <si>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</si>
  <si>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</si>
  <si>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</si>
  <si>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</si>
  <si>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</si>
  <si>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</si>
  <si>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</si>
  <si>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</si>
  <si>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</si>
  <si>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</si>
  <si>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</si>
  <si>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</si>
  <si>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</si>
  <si>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</si>
  <si>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</si>
  <si>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</si>
  <si>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</si>
  <si>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</si>
  <si>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</si>
  <si>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</si>
  <si>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</si>
  <si>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</si>
  <si>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</si>
  <si>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</si>
  <si>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</si>
  <si>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</si>
  <si>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</si>
  <si>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</si>
  <si>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</si>
  <si>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</si>
  <si>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</si>
  <si>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</si>
  <si>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</si>
  <si>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</si>
  <si>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</si>
  <si>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</si>
  <si>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</si>
  <si>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</si>
  <si>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</si>
  <si>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</si>
  <si>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</si>
  <si>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</si>
  <si>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</si>
  <si>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</si>
  <si>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</si>
  <si>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</si>
  <si>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</si>
  <si>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</si>
  <si>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</si>
  <si>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</si>
  <si>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</si>
  <si>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</si>
  <si>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</si>
  <si>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</si>
  <si>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</si>
  <si>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</si>
  <si>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</si>
  <si>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</si>
  <si>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</si>
  <si>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</si>
  <si>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</si>
  <si>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</si>
  <si>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</si>
  <si>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</si>
  <si>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</si>
  <si>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</si>
  <si>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</si>
  <si>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</si>
  <si>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</si>
  <si>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</si>
  <si>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</si>
  <si>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</si>
  <si>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</si>
  <si>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</si>
  <si>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</si>
  <si>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</si>
  <si>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</si>
  <si>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</si>
  <si>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</si>
  <si>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</si>
  <si>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</si>
  <si>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</si>
  <si>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</si>
  <si>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</si>
  <si>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</si>
  <si>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</si>
  <si>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</si>
  <si>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</si>
  <si>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</si>
  <si>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</si>
  <si>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</si>
  <si>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</si>
  <si>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</si>
  <si>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</si>
  <si>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</si>
  <si>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</si>
  <si>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</si>
  <si>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</si>
  <si>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</si>
  <si>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</si>
  <si>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</si>
  <si>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</si>
  <si>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</si>
  <si>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</si>
  <si>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</si>
  <si>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</si>
  <si>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</si>
  <si>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</si>
  <si>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</si>
  <si>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</si>
  <si>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</si>
  <si>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</si>
  <si>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</si>
  <si>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</si>
  <si>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</si>
  <si>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</si>
  <si>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</si>
  <si>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</si>
  <si>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</si>
  <si>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</si>
  <si>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</si>
  <si>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</si>
  <si>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</si>
  <si>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</si>
  <si>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</si>
  <si>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</si>
  <si>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</si>
  <si>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</si>
  <si>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</si>
  <si>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</si>
  <si>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</si>
  <si>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</si>
  <si>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</si>
  <si>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</si>
  <si>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</si>
  <si>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</si>
  <si>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</si>
  <si>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</si>
  <si>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</si>
  <si>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</si>
  <si>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</si>
  <si>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</si>
  <si>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</si>
  <si>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</si>
  <si>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</si>
  <si>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</si>
  <si>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</si>
  <si>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</si>
  <si>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</si>
  <si>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</si>
  <si>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</si>
  <si>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</si>
  <si>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</si>
  <si>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</si>
  <si>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</si>
  <si>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</si>
  <si>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</si>
  <si>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</si>
  <si>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</si>
  <si>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</si>
  <si>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</si>
  <si>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</si>
  <si>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</si>
  <si>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</si>
  <si>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</si>
  <si>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</si>
  <si>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</si>
  <si>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</si>
  <si>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</si>
  <si>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</si>
  <si>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</si>
  <si>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</si>
  <si>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</si>
  <si>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</si>
  <si>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</si>
  <si>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</si>
  <si>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</si>
  <si>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</si>
  <si>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</si>
  <si>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</si>
  <si>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</si>
  <si>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</si>
  <si>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</si>
  <si>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</si>
  <si>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</si>
  <si>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</si>
  <si>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</si>
  <si>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</si>
  <si>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</si>
  <si>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</si>
  <si>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</si>
  <si>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</si>
  <si>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</si>
  <si>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</si>
  <si>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</si>
  <si>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</si>
  <si>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</si>
  <si>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</si>
  <si>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</si>
  <si>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</si>
  <si>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</si>
  <si>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</si>
  <si>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</si>
  <si>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</si>
  <si>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</si>
  <si>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</si>
  <si>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</si>
  <si>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</si>
  <si>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</si>
  <si>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</si>
  <si>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</si>
  <si>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</si>
  <si>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</si>
  <si>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</si>
  <si>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</si>
  <si>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</si>
  <si>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</si>
  <si>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</si>
  <si>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</si>
  <si>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</si>
  <si>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</si>
  <si>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</si>
  <si>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</si>
  <si>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</si>
  <si>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</si>
  <si>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</si>
  <si>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</si>
  <si>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</si>
  <si>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</si>
  <si>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</si>
  <si>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</si>
  <si>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</si>
  <si>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</si>
  <si>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</si>
  <si>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</si>
  <si>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</si>
  <si>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</si>
  <si>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</si>
  <si>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</si>
  <si>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</si>
  <si>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</si>
  <si>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</si>
  <si>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</si>
  <si>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</si>
  <si>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</si>
  <si>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</si>
  <si>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</si>
  <si>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</si>
  <si>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</si>
  <si>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</si>
  <si>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</si>
  <si>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</si>
  <si>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</si>
  <si>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</si>
  <si>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</si>
  <si>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</si>
  <si>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</si>
  <si>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</si>
  <si>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</si>
  <si>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</si>
  <si>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</si>
  <si>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</si>
  <si>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</si>
  <si>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</si>
  <si>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</si>
  <si>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</si>
  <si>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</si>
  <si>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</si>
  <si>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</si>
  <si>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</si>
  <si>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</si>
  <si>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</si>
  <si>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</si>
  <si>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</si>
  <si>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</si>
  <si>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</si>
  <si>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</si>
  <si>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</si>
  <si>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</si>
  <si>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</si>
  <si>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</si>
  <si>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</si>
  <si>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</si>
  <si>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</si>
  <si>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</si>
  <si>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</si>
  <si>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</si>
  <si>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</si>
  <si>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</si>
  <si>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</si>
  <si>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</si>
  <si>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</si>
  <si>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</si>
  <si>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</si>
  <si>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</si>
  <si>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</si>
  <si>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</si>
  <si>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</si>
  <si>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</si>
  <si>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</si>
  <si>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</si>
  <si>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</si>
  <si>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</si>
  <si>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</si>
  <si>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</si>
  <si>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</si>
  <si>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</si>
  <si>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</si>
  <si>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</si>
  <si>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</si>
  <si>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</si>
  <si>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</si>
  <si>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</si>
  <si>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</si>
  <si>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</si>
  <si>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</si>
  <si>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</si>
  <si>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</si>
  <si>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</si>
  <si>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</si>
  <si>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</si>
  <si>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</si>
  <si>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</si>
  <si>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</si>
  <si>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</si>
  <si>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</si>
  <si>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</si>
  <si>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</si>
  <si>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</si>
  <si>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</si>
  <si>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</si>
  <si>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</si>
  <si>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</si>
  <si>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</si>
  <si>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</si>
  <si>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</si>
  <si>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</si>
  <si>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</si>
  <si>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</si>
  <si>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</si>
  <si>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</si>
  <si>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</si>
  <si>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</si>
  <si>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</si>
  <si>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</si>
  <si>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</si>
  <si>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</si>
  <si>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</si>
  <si>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</si>
  <si>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</si>
  <si>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</si>
  <si>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</si>
  <si>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</si>
  <si>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</si>
  <si>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</si>
  <si>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</si>
  <si>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</si>
  <si>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</si>
  <si>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</si>
  <si>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</si>
  <si>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</si>
  <si>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</si>
  <si>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</si>
  <si>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</si>
  <si>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</si>
  <si>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</si>
  <si>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</si>
  <si>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</si>
  <si>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</si>
  <si>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</si>
  <si>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</si>
  <si>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</si>
  <si>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</si>
  <si>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</si>
  <si>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</si>
  <si>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</si>
  <si>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</si>
  <si>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</si>
  <si>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</si>
  <si>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</si>
  <si>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</si>
  <si>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</si>
  <si>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</si>
  <si>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</si>
  <si>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</si>
  <si>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</si>
  <si>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</si>
  <si>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</si>
  <si>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</si>
  <si>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</si>
  <si>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</si>
  <si>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</si>
  <si>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</si>
  <si>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</si>
  <si>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</si>
  <si>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</si>
  <si>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</si>
  <si>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</si>
  <si>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</si>
  <si>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</si>
  <si>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</si>
  <si>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</si>
  <si>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</si>
  <si>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</si>
  <si>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</si>
  <si>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</si>
  <si>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</si>
  <si>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</si>
  <si>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</si>
  <si>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</si>
  <si>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</si>
  <si>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</si>
  <si>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</si>
  <si>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</si>
  <si>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</si>
  <si>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</si>
  <si>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</si>
  <si>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</si>
  <si>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</si>
  <si>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</si>
  <si>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</si>
  <si>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</si>
  <si>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</si>
  <si>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</si>
  <si>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</si>
  <si>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</si>
  <si>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</si>
  <si>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</si>
  <si>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</si>
  <si>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</si>
  <si>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</si>
  <si>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</si>
  <si>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</si>
  <si>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</si>
  <si>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</si>
  <si>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</si>
  <si>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</si>
  <si>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</si>
  <si>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</si>
  <si>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</si>
  <si>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</si>
  <si>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</si>
  <si>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</si>
  <si>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</si>
  <si>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</si>
  <si>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</si>
  <si>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</si>
  <si>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</si>
  <si>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</si>
  <si>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</si>
  <si>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</si>
  <si>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</si>
  <si>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</si>
  <si>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</si>
  <si>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</si>
  <si>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</si>
  <si>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</si>
  <si>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</si>
  <si>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</si>
  <si>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</si>
  <si>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</si>
  <si>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</si>
  <si>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</si>
  <si>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</si>
  <si>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</si>
  <si>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</si>
  <si>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</si>
  <si>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</si>
  <si>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</si>
  <si>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</si>
  <si>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</si>
  <si>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</si>
  <si>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</si>
  <si>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</si>
  <si>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</si>
  <si>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</si>
  <si>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</si>
  <si>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</si>
  <si>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</si>
  <si>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</si>
  <si>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</si>
  <si>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</si>
  <si>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</si>
  <si>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</si>
  <si>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</si>
  <si>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</si>
  <si>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</si>
  <si>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</si>
  <si>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</si>
  <si>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</si>
  <si>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</si>
  <si>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</si>
  <si>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</si>
  <si>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</si>
  <si>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</si>
  <si>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</si>
  <si>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</si>
  <si>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</si>
  <si>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</si>
  <si>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</si>
  <si>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</si>
  <si>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</si>
  <si>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</si>
  <si>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</si>
  <si>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</si>
  <si>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</si>
  <si>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</si>
  <si>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</si>
  <si>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</si>
  <si>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</si>
  <si>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</si>
  <si>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</si>
  <si>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</si>
  <si>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</si>
  <si>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</si>
  <si>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</si>
  <si>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</si>
  <si>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</si>
  <si>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</si>
  <si>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</si>
  <si>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</si>
  <si>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</si>
  <si>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</si>
  <si>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</si>
  <si>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</si>
  <si>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</si>
  <si>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</si>
  <si>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</si>
  <si>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</si>
  <si>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</si>
  <si>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</si>
  <si>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</si>
  <si>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</si>
  <si>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</si>
  <si>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</si>
  <si>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</si>
  <si>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</si>
  <si>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</si>
  <si>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</si>
  <si>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</si>
  <si>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</si>
  <si>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</si>
  <si>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</si>
  <si>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</si>
  <si>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</si>
  <si>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</si>
  <si>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</si>
  <si>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</si>
  <si>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</si>
  <si>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</si>
  <si>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</si>
  <si>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</si>
  <si>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</si>
  <si>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</si>
  <si>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</si>
  <si>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</si>
  <si>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</si>
  <si>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</si>
  <si>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</si>
  <si>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</si>
  <si>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</si>
  <si>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</si>
  <si>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</si>
  <si>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</si>
  <si>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</si>
  <si>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</si>
  <si>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</si>
  <si>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</si>
  <si>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</si>
  <si>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</si>
  <si>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</si>
  <si>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</si>
  <si>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</si>
  <si>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</si>
  <si>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</si>
  <si>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</si>
  <si>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</si>
  <si>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</si>
  <si>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</si>
  <si>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</si>
  <si>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</si>
  <si>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</si>
  <si>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</si>
  <si>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</si>
  <si>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</si>
  <si>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</si>
  <si>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</si>
  <si>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</si>
  <si>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</si>
  <si>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</si>
  <si>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</si>
  <si>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</si>
  <si>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</si>
  <si>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</si>
  <si>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</si>
  <si>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</si>
  <si>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</si>
  <si>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</si>
  <si>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</si>
  <si>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</si>
  <si>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</si>
  <si>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</si>
  <si>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</si>
  <si>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</si>
  <si>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</si>
  <si>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</si>
  <si>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</si>
  <si>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</si>
  <si>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</si>
  <si>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</si>
  <si>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</si>
  <si>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</si>
  <si>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</si>
  <si>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</si>
  <si>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</si>
  <si>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</si>
  <si>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</si>
  <si>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</si>
  <si>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</si>
  <si>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</si>
  <si>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</si>
  <si>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</si>
  <si>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</si>
  <si>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</si>
  <si>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</si>
  <si>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</si>
  <si>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</si>
  <si>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</si>
  <si>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</si>
  <si>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</si>
  <si>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</si>
  <si>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</si>
  <si>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</si>
  <si>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</si>
  <si>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</si>
  <si>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</si>
  <si>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</si>
  <si>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</si>
  <si>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</si>
  <si>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</si>
  <si>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</si>
  <si>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</si>
  <si>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</si>
  <si>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</si>
  <si>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</si>
  <si>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</si>
  <si>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</si>
  <si>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</si>
  <si>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</si>
  <si>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</si>
  <si>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</si>
  <si>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</si>
  <si>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</si>
  <si>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</si>
  <si>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</si>
  <si>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</si>
  <si>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</si>
  <si>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</si>
  <si>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</si>
  <si>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</si>
  <si>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</si>
  <si>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</si>
  <si>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</si>
  <si>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</si>
  <si>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</si>
  <si>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</si>
  <si>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</si>
  <si>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</si>
  <si>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</si>
  <si>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</si>
  <si>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</si>
  <si>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</si>
  <si>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</si>
  <si>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</si>
  <si>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</si>
  <si>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</si>
  <si>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</si>
  <si>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</si>
  <si>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</si>
  <si>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</si>
  <si>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</si>
  <si>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</si>
  <si>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</si>
  <si>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</si>
  <si>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</si>
  <si>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</si>
  <si>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</si>
  <si>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</si>
  <si>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</si>
  <si>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</si>
  <si>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</si>
  <si>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</si>
  <si>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</si>
  <si>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</si>
  <si>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</si>
  <si>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</si>
  <si>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</si>
  <si>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</si>
  <si>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</si>
  <si>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</si>
  <si>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</si>
  <si>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</si>
  <si>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</si>
  <si>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</si>
  <si>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</si>
  <si>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</si>
  <si>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</si>
  <si>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</si>
  <si>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</si>
  <si>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</si>
  <si>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</si>
  <si>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</si>
  <si>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</si>
  <si>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</si>
  <si>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</si>
  <si>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</si>
  <si>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</si>
  <si>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</si>
  <si>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</si>
  <si>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</si>
  <si>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</si>
  <si>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</si>
  <si>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</si>
  <si>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</si>
  <si>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</si>
  <si>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</si>
  <si>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</si>
  <si>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</si>
  <si>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</si>
  <si>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</si>
  <si>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</si>
  <si>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</si>
  <si>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</si>
  <si>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</si>
  <si>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</si>
  <si>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</si>
  <si>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</si>
  <si>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</si>
  <si>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</si>
  <si>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</si>
  <si>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</si>
  <si>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</si>
  <si>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</si>
  <si>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</si>
  <si>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</si>
  <si>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</si>
  <si>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</si>
  <si>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</si>
  <si>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</si>
  <si>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</si>
  <si>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</si>
  <si>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</si>
  <si>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</si>
  <si>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</si>
  <si>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</si>
  <si>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</si>
  <si>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</si>
  <si>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</si>
  <si>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</si>
  <si>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</si>
  <si>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</si>
  <si>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</si>
  <si>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</si>
  <si>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</si>
  <si>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</si>
  <si>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</si>
  <si>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</si>
  <si>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</si>
  <si>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</si>
  <si>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</si>
  <si>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</si>
  <si>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</si>
  <si>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</si>
  <si>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</si>
  <si>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</si>
  <si>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</si>
  <si>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</si>
  <si>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</si>
  <si>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</si>
  <si>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</si>
  <si>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</si>
  <si>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</si>
  <si>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</si>
  <si>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</si>
  <si>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</si>
  <si>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</si>
  <si>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</si>
  <si>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</si>
  <si>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</si>
  <si>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</si>
  <si>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</si>
  <si>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</si>
  <si>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</si>
  <si>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</si>
  <si>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</si>
  <si>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</si>
  <si>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</si>
  <si>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</si>
  <si>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</si>
  <si>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</si>
  <si>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</si>
  <si>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</si>
  <si>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</si>
  <si>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</si>
  <si>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</si>
  <si>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</si>
  <si>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</si>
  <si>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</si>
  <si>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</si>
  <si>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</si>
  <si>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</si>
  <si>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</si>
  <si>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</si>
  <si>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</si>
  <si>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</si>
  <si>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</si>
  <si>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</si>
  <si>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</si>
  <si>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</si>
  <si>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</si>
  <si>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</si>
  <si>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</si>
  <si>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</si>
  <si>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</si>
  <si>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</si>
  <si>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</si>
  <si>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</si>
  <si>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</si>
  <si>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</si>
  <si>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</si>
  <si>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</si>
  <si>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</si>
  <si>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</si>
  <si>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</si>
  <si>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</si>
  <si>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</si>
  <si>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</si>
  <si>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</si>
  <si>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</si>
  <si>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</si>
  <si>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</si>
  <si>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</si>
  <si>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</si>
  <si>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</si>
  <si>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</si>
  <si>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</si>
  <si>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</si>
  <si>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</si>
  <si>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</si>
  <si>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</si>
  <si>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</si>
  <si>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</si>
  <si>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</si>
  <si>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</si>
  <si>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</si>
  <si>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</si>
  <si>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</si>
  <si>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</si>
  <si>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</si>
  <si>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</si>
  <si>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</si>
  <si>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</si>
  <si>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</si>
  <si>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</si>
  <si>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</si>
  <si>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</si>
  <si>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</si>
  <si>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</si>
  <si>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</si>
  <si>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</si>
  <si>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</si>
  <si>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</si>
  <si>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</si>
  <si>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</si>
  <si>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</si>
  <si>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</si>
  <si>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</si>
  <si>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</si>
  <si>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</si>
  <si>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</si>
  <si>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</si>
  <si>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</si>
  <si>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</si>
  <si>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</si>
  <si>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</si>
  <si>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</si>
  <si>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</si>
  <si>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</si>
  <si>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</si>
  <si>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</si>
  <si>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</si>
  <si>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</si>
  <si>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</si>
  <si>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</si>
  <si>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</si>
  <si>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</si>
  <si>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</si>
  <si>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</si>
  <si>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</si>
  <si>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</si>
  <si>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</si>
  <si>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</si>
  <si>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</si>
  <si>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</si>
  <si>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</si>
  <si>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</si>
  <si>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</si>
  <si>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</si>
  <si>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</si>
  <si>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</si>
  <si>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</si>
  <si>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</si>
  <si>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</si>
  <si>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</si>
  <si>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</si>
  <si>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</si>
  <si>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</si>
  <si>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</si>
  <si>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</si>
  <si>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</si>
  <si>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</si>
  <si>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</si>
  <si>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</si>
  <si>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</si>
  <si>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</si>
  <si>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</si>
  <si>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</si>
  <si>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</si>
  <si>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</si>
  <si>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</si>
  <si>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</si>
  <si>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</si>
  <si>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</si>
  <si>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</si>
  <si>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</si>
  <si>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</si>
  <si>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</si>
  <si>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</si>
  <si>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</si>
  <si>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</si>
  <si>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</si>
  <si>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</si>
  <si>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</si>
  <si>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</si>
  <si>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</si>
  <si>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</si>
  <si>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</si>
  <si>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</si>
  <si>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</si>
  <si>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</si>
  <si>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</si>
  <si>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</si>
  <si>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</si>
  <si>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</si>
  <si>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</si>
  <si>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</si>
  <si>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</si>
  <si>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</si>
  <si>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</si>
  <si>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</si>
  <si>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</si>
  <si>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</si>
  <si>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</si>
  <si>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</si>
  <si>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</si>
  <si>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</si>
  <si>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</si>
  <si>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</si>
  <si>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</si>
  <si>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</si>
  <si>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</si>
  <si>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</si>
  <si>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</si>
  <si>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</si>
  <si>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</si>
  <si>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</si>
  <si>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</si>
  <si>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</si>
  <si>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</si>
  <si>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</si>
  <si>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</si>
  <si>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</si>
  <si>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</si>
  <si>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</si>
  <si>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</si>
  <si>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</si>
  <si>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</si>
  <si>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</si>
  <si>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</si>
  <si>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</si>
  <si>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</si>
  <si>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</si>
  <si>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</si>
  <si>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</si>
  <si>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</si>
  <si>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</si>
  <si>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</si>
  <si>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</si>
  <si>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</si>
  <si>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</si>
  <si>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</si>
  <si>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</si>
  <si>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</si>
  <si>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</si>
  <si>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</si>
  <si>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</si>
  <si>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</si>
  <si>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</si>
  <si>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</si>
  <si>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</si>
  <si>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</si>
  <si>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</si>
  <si>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</si>
  <si>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</si>
  <si>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</si>
  <si>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</si>
  <si>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</si>
  <si>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</si>
  <si>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</si>
  <si>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</si>
  <si>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</si>
  <si>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</si>
  <si>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</si>
  <si>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</si>
  <si>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</si>
  <si>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</si>
  <si>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</si>
  <si>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</si>
  <si>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</si>
  <si>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</si>
  <si>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</si>
  <si>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</si>
  <si>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</si>
  <si>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</si>
  <si>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</si>
  <si>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</si>
  <si>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</si>
  <si>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</si>
  <si>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</si>
  <si>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</si>
  <si>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</si>
  <si>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</si>
  <si>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</si>
  <si>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</si>
  <si>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</si>
  <si>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</si>
  <si>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</si>
  <si>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</si>
  <si>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</si>
  <si>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</si>
  <si>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</si>
  <si>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</si>
  <si>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</si>
  <si>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</si>
  <si>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</si>
  <si>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</si>
  <si>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</si>
  <si>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</si>
  <si>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</si>
  <si>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</si>
  <si>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</si>
  <si>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</si>
  <si>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</si>
  <si>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</si>
  <si>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</si>
  <si>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</si>
  <si>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</si>
  <si>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</si>
  <si>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</si>
  <si>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</si>
  <si>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</si>
  <si>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</si>
  <si>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</si>
  <si>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</si>
  <si>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</si>
  <si>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</si>
  <si>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</si>
  <si>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</si>
  <si>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</si>
  <si>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</si>
  <si>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</si>
  <si>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</si>
  <si>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</si>
  <si>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</si>
  <si>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</si>
  <si>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</si>
  <si>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</si>
  <si>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</si>
  <si>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</si>
  <si>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</si>
  <si>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</si>
  <si>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</si>
  <si>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</si>
  <si>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</si>
  <si>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</si>
  <si>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</si>
  <si>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</si>
  <si>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</si>
  <si>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</si>
  <si>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</si>
  <si>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</si>
  <si>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</si>
  <si>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</si>
  <si>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</si>
  <si>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</si>
  <si>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</si>
  <si>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</si>
  <si>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</si>
  <si>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</si>
  <si>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</si>
  <si>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</si>
  <si>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</si>
  <si>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</si>
  <si>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</si>
  <si>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</si>
  <si>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</si>
  <si>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</si>
  <si>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</si>
  <si>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</si>
  <si>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</si>
  <si>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</si>
  <si>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</si>
  <si>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</si>
  <si>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</si>
  <si>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</si>
  <si>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</si>
  <si>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</si>
  <si>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</si>
  <si>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</si>
  <si>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</si>
  <si>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</si>
  <si>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</si>
  <si>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</si>
  <si>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</si>
  <si>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</si>
  <si>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</si>
  <si>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</si>
  <si>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</si>
  <si>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</si>
  <si>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</si>
  <si>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</si>
  <si>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</si>
  <si>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</si>
  <si>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</si>
  <si>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</si>
  <si>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</si>
  <si>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</si>
  <si>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</si>
  <si>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</si>
  <si>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</si>
  <si>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</si>
  <si>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</si>
  <si>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</si>
  <si>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</si>
  <si>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</si>
  <si>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</si>
  <si>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</si>
  <si>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</si>
  <si>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</si>
  <si>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</si>
  <si>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</si>
  <si>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</si>
  <si>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</si>
  <si>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</si>
  <si>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</si>
  <si>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</si>
  <si>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</si>
  <si>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</si>
  <si>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</si>
  <si>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</si>
  <si>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</si>
  <si>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</si>
  <si>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</si>
  <si>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</si>
  <si>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</si>
  <si>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</si>
  <si>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</si>
  <si>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</si>
  <si>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</si>
  <si>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</si>
  <si>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</si>
  <si>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</si>
  <si>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</si>
  <si>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</si>
  <si>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</si>
  <si>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</si>
  <si>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</si>
  <si>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</si>
  <si>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</si>
  <si>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</si>
  <si>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</si>
  <si>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</si>
  <si>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</si>
  <si>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</si>
  <si>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</si>
  <si>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</si>
  <si>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</si>
  <si>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</si>
  <si>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</si>
  <si>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</si>
  <si>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</si>
  <si>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</si>
  <si>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</si>
  <si>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</si>
  <si>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</si>
  <si>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</si>
  <si>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</si>
  <si>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</si>
  <si>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</si>
  <si>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</si>
  <si>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</si>
  <si>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</si>
  <si>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</si>
  <si>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</si>
  <si>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</si>
  <si>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</si>
  <si>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</si>
  <si>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</si>
  <si>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</si>
  <si>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</si>
  <si>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</si>
  <si>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</si>
  <si>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</si>
  <si>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</si>
  <si>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</si>
  <si>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</si>
  <si>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</si>
  <si>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</si>
  <si>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</si>
  <si>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</si>
  <si>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</si>
  <si>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</si>
  <si>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</si>
  <si>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</si>
  <si>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</si>
  <si>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</si>
  <si>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</si>
  <si>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</si>
  <si>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</si>
  <si>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</si>
  <si>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</si>
  <si>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</si>
  <si>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</si>
  <si>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</si>
  <si>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</si>
  <si>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</si>
  <si>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</si>
  <si>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</si>
  <si>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</si>
  <si>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</si>
  <si>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</si>
  <si>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</si>
  <si>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</si>
  <si>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</si>
  <si>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</si>
  <si>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</si>
  <si>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</si>
  <si>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</si>
  <si>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</si>
  <si>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</si>
  <si>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</si>
  <si>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</si>
  <si>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</si>
  <si>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</si>
  <si>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</si>
  <si>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</si>
  <si>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</si>
  <si>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</si>
  <si>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</si>
  <si>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</si>
  <si>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</si>
  <si>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</si>
  <si>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</si>
  <si>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</si>
  <si>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</si>
  <si>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</si>
  <si>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</si>
  <si>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</si>
  <si>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</si>
  <si>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</si>
  <si>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</si>
  <si>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</si>
  <si>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</si>
  <si>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</si>
  <si>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</si>
  <si>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</si>
  <si>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</si>
  <si>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</si>
  <si>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</si>
  <si>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</si>
  <si>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</si>
  <si>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</si>
  <si>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</si>
  <si>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</si>
  <si>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</si>
  <si>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</si>
  <si>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</si>
  <si>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</si>
  <si>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</si>
  <si>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</si>
  <si>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</si>
  <si>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</si>
  <si>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</si>
  <si>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</si>
  <si>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</si>
  <si>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</si>
  <si>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</si>
  <si>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</si>
  <si>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</si>
  <si>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</si>
  <si>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</si>
  <si>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</si>
  <si>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</si>
  <si>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</si>
  <si>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</si>
  <si>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</si>
  <si>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</si>
  <si>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</si>
  <si>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</si>
  <si>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</si>
  <si>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</si>
  <si>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</si>
  <si>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</si>
  <si>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</si>
  <si>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</si>
  <si>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</si>
  <si>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</si>
  <si>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</si>
  <si>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</si>
  <si>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</si>
  <si>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</si>
  <si>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</si>
  <si>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</si>
  <si>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</si>
  <si>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</si>
  <si>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</si>
  <si>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</si>
  <si>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</si>
  <si>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</si>
  <si>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</si>
  <si>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</si>
  <si>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</si>
  <si>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</si>
  <si>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</si>
  <si>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</si>
  <si>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</si>
  <si>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</si>
  <si>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</si>
  <si>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</si>
  <si>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</si>
  <si>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</si>
  <si>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</si>
  <si>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</si>
  <si>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</si>
  <si>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</si>
  <si>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</si>
  <si>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</si>
  <si>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</si>
  <si>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</si>
  <si>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</si>
  <si>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</si>
  <si>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</si>
  <si>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</si>
  <si>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</si>
  <si>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</si>
  <si>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</si>
  <si>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</si>
  <si>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</si>
  <si>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</si>
  <si>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</si>
  <si>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</si>
  <si>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</si>
  <si>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</si>
  <si>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</si>
  <si>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</si>
  <si>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</si>
  <si>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</si>
  <si>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</si>
  <si>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</si>
  <si>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</si>
  <si>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</si>
  <si>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</si>
  <si>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</si>
  <si>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</si>
  <si>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</si>
  <si>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</si>
  <si>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</si>
  <si>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</si>
  <si>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</si>
  <si>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</si>
  <si>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</si>
  <si>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</si>
  <si>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</si>
  <si>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</si>
  <si>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</si>
  <si>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</si>
  <si>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</si>
  <si>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</si>
  <si>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</si>
  <si>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</si>
  <si>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</si>
  <si>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</si>
  <si>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</si>
  <si>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</si>
  <si>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</si>
  <si>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</si>
  <si>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</si>
  <si>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</si>
  <si>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</si>
  <si>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</si>
  <si>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</si>
  <si>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</si>
  <si>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</si>
  <si>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</si>
  <si>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</si>
  <si>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</si>
  <si>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</si>
  <si>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</si>
  <si>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</si>
  <si>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</si>
  <si>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</si>
  <si>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</si>
  <si>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</si>
  <si>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</si>
  <si>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</si>
  <si>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</si>
  <si>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</si>
  <si>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</si>
  <si>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</si>
  <si>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</si>
  <si>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</si>
  <si>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</si>
  <si>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</si>
  <si>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</si>
  <si>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</si>
  <si>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</si>
  <si>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</si>
  <si>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</si>
  <si>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</si>
  <si>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</si>
  <si>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</si>
  <si>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</si>
  <si>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</si>
  <si>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</si>
  <si>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</si>
  <si>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</si>
  <si>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</si>
  <si>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</si>
  <si>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</si>
  <si>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</si>
  <si>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</si>
  <si>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</si>
  <si>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</si>
  <si>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</si>
  <si>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</si>
  <si>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</si>
  <si>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</si>
  <si>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</si>
  <si>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</si>
  <si>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</si>
  <si>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</si>
  <si>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</si>
  <si>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</si>
  <si>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</si>
  <si>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</si>
  <si>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</si>
  <si>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</si>
  <si>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</si>
  <si>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</si>
  <si>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</si>
  <si>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</si>
  <si>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</si>
  <si>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</si>
  <si>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</si>
  <si>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</si>
  <si>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</si>
  <si>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</si>
  <si>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</si>
  <si>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</si>
  <si>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</si>
  <si>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</si>
  <si>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</si>
  <si>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</si>
  <si>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</si>
  <si>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</si>
  <si>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</si>
  <si>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</si>
  <si>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</si>
  <si>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</si>
  <si>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</si>
  <si>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</si>
  <si>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</si>
  <si>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</si>
  <si>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</si>
  <si>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</si>
  <si>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</si>
  <si>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</si>
  <si>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</si>
  <si>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</si>
  <si>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</si>
  <si>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</si>
  <si>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</si>
  <si>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</si>
  <si>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</si>
  <si>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</si>
  <si>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</si>
  <si>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</si>
  <si>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</si>
  <si>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</si>
  <si>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</si>
  <si>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</si>
  <si>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</si>
  <si>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</si>
  <si>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</si>
  <si>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</si>
  <si>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</si>
  <si>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</si>
  <si>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</si>
  <si>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</si>
  <si>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</si>
  <si>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</si>
  <si>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</si>
  <si>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</si>
  <si>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</si>
  <si>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</si>
  <si>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</si>
  <si>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</si>
  <si>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</si>
  <si>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</si>
  <si>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</si>
  <si>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</si>
  <si>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</si>
  <si>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</si>
  <si>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</si>
  <si>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</si>
  <si>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</si>
  <si>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</si>
  <si>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</si>
  <si>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</si>
  <si>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</si>
  <si>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</si>
  <si>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</si>
  <si>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</si>
  <si>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</si>
  <si>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</si>
  <si>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</si>
  <si>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</si>
  <si>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</si>
  <si>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</si>
  <si>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</si>
  <si>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</si>
  <si>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</si>
  <si>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</si>
  <si>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</si>
  <si>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</si>
  <si>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</si>
  <si>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</si>
  <si>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</si>
  <si>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</si>
  <si>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</si>
  <si>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</si>
  <si>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</si>
  <si>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</si>
  <si>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</si>
  <si>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</si>
  <si>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</si>
  <si>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</si>
  <si>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</si>
  <si>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</si>
  <si>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</si>
  <si>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</si>
  <si>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</si>
  <si>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</si>
  <si>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</si>
  <si>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</si>
  <si>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</si>
  <si>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</si>
  <si>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</si>
  <si>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</si>
  <si>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</si>
  <si>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</si>
  <si>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</si>
  <si>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</si>
  <si>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</si>
  <si>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</si>
  <si>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</si>
  <si>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</si>
  <si>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</si>
  <si>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</si>
  <si>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</si>
  <si>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</si>
  <si>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</si>
  <si>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</si>
  <si>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</si>
  <si>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</si>
  <si>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</si>
  <si>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</si>
  <si>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</si>
  <si>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</si>
  <si>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</si>
  <si>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</si>
  <si>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</si>
  <si>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</si>
  <si>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</si>
  <si>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</si>
  <si>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</si>
  <si>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</si>
  <si>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</si>
  <si>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</si>
  <si>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</si>
  <si>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</si>
  <si>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</si>
  <si>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</si>
  <si>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</si>
  <si>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</si>
  <si>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</si>
  <si>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</si>
  <si>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</si>
  <si>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</si>
  <si>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</si>
  <si>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</si>
  <si>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</si>
  <si>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</si>
  <si>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</si>
  <si>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</si>
  <si>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</si>
  <si>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</si>
  <si>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</si>
  <si>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</si>
  <si>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</si>
  <si>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</si>
  <si>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</si>
  <si>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</si>
  <si>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</si>
  <si>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</si>
  <si>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</si>
  <si>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</si>
  <si>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</si>
  <si>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</si>
  <si>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</si>
  <si>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</si>
  <si>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</si>
  <si>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</si>
  <si>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</si>
  <si>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</si>
  <si>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</si>
  <si>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</si>
  <si>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</si>
  <si>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</si>
  <si>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</si>
  <si>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</si>
  <si>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</si>
  <si>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</si>
  <si>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</si>
  <si>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</si>
  <si>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</si>
  <si>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</si>
  <si>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</si>
  <si>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</si>
  <si>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</si>
  <si>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</si>
  <si>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</si>
  <si>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</si>
  <si>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</si>
  <si>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</si>
  <si>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</si>
  <si>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</si>
  <si>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</si>
  <si>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</si>
  <si>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</si>
  <si>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</si>
  <si>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</si>
  <si>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</si>
  <si>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</si>
  <si>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</si>
  <si>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</si>
  <si>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</si>
  <si>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</si>
  <si>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</si>
  <si>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</si>
  <si>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</si>
  <si>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</si>
  <si>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</si>
  <si>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</si>
  <si>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</si>
  <si>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</si>
  <si>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</si>
  <si>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</si>
  <si>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</si>
  <si>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</si>
  <si>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</si>
  <si>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</si>
  <si>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</si>
  <si>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</si>
  <si>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</si>
  <si>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</si>
  <si>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</si>
  <si>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</si>
  <si>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</si>
  <si>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</si>
  <si>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</si>
  <si>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</si>
  <si>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</si>
  <si>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</si>
  <si>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</si>
  <si>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</si>
  <si>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</si>
  <si>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</si>
  <si>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</si>
  <si>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</si>
  <si>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</si>
  <si>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</si>
  <si>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</si>
  <si>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</si>
  <si>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</si>
  <si>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</si>
  <si>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</si>
  <si>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</si>
  <si>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</si>
  <si>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</si>
  <si>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</si>
  <si>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</si>
  <si>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</si>
  <si>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</si>
  <si>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</si>
  <si>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</si>
  <si>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</si>
  <si>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</si>
  <si>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</si>
  <si>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</si>
  <si>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</si>
  <si>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</si>
  <si>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</si>
  <si>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</si>
  <si>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</si>
  <si>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</si>
  <si>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</si>
  <si>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</si>
  <si>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</si>
  <si>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</si>
  <si>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</si>
  <si>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</si>
  <si>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</si>
  <si>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</si>
  <si>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</si>
  <si>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</si>
  <si>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</si>
  <si>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</si>
  <si>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</si>
  <si>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</si>
  <si>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</si>
  <si>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</si>
  <si>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</si>
  <si>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</si>
  <si>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</si>
  <si>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</si>
  <si>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</si>
  <si>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</si>
  <si>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</si>
  <si>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</si>
  <si>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</si>
  <si>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</si>
  <si>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</si>
  <si>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</si>
  <si>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</si>
  <si>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</si>
  <si>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</si>
  <si>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</si>
  <si>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</si>
  <si>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</si>
  <si>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</si>
  <si>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</si>
  <si>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</si>
  <si>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</si>
  <si>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</si>
  <si>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</si>
  <si>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</si>
  <si>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</si>
  <si>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</si>
  <si>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</si>
  <si>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</si>
  <si>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</si>
  <si>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</si>
  <si>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</si>
  <si>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</si>
  <si>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</si>
  <si>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</si>
  <si>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</si>
  <si>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</si>
  <si>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</si>
  <si>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</si>
  <si>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</si>
  <si>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</si>
  <si>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</si>
  <si>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</si>
  <si>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</si>
  <si>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</si>
  <si>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</si>
  <si>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</si>
  <si>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</si>
  <si>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</si>
  <si>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</si>
  <si>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</si>
  <si>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</si>
  <si>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</si>
  <si>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</si>
  <si>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</si>
  <si>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</si>
  <si>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</si>
  <si>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</si>
  <si>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</si>
  <si>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</si>
  <si>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</si>
  <si>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</si>
  <si>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</si>
  <si>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</si>
  <si>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</si>
  <si>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</si>
  <si>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</si>
  <si>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</si>
  <si>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</si>
  <si>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</si>
  <si>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</si>
  <si>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</si>
  <si>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</si>
  <si>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</si>
  <si>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</si>
  <si>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</si>
  <si>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</si>
  <si>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</si>
  <si>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</si>
  <si>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</si>
  <si>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</si>
  <si>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</si>
  <si>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</si>
  <si>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</si>
  <si>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</si>
  <si>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</si>
  <si>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</si>
  <si>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</si>
  <si>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</si>
  <si>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</si>
  <si>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</si>
  <si>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</si>
  <si>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</si>
  <si>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</si>
  <si>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</si>
  <si>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</si>
  <si>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</si>
  <si>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</si>
  <si>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</si>
  <si>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</si>
  <si>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</si>
  <si>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</si>
  <si>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</si>
  <si>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</si>
  <si>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</si>
  <si>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</si>
  <si>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</si>
  <si>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</si>
  <si>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</si>
  <si>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</si>
  <si>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</si>
  <si>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</si>
  <si>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</si>
  <si>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</si>
  <si>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</si>
  <si>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</si>
  <si>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</si>
  <si>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</si>
  <si>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</si>
  <si>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</si>
  <si>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</si>
  <si>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</si>
  <si>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</si>
  <si>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</si>
  <si>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</si>
  <si>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</si>
  <si>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</si>
  <si>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</si>
  <si>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</si>
  <si>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</si>
  <si>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</si>
  <si>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</si>
  <si>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</si>
  <si>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</si>
  <si>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</si>
  <si>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</si>
  <si>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</si>
  <si>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</si>
  <si>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</si>
  <si>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</si>
  <si>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</si>
  <si>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</si>
  <si>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</si>
  <si>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</si>
  <si>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</si>
  <si>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</si>
  <si>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</si>
  <si>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</si>
  <si>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</si>
  <si>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</si>
  <si>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</si>
  <si>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</si>
  <si>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</si>
  <si>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</si>
  <si>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</si>
  <si>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</si>
  <si>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</si>
  <si>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</si>
  <si>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</si>
  <si>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</si>
  <si>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</si>
  <si>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</si>
  <si>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</si>
  <si>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</si>
  <si>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</si>
  <si>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</si>
  <si>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</si>
  <si>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</si>
  <si>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</si>
  <si>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</si>
  <si>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</si>
  <si>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</si>
  <si>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</si>
  <si>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</si>
  <si>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</si>
  <si>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</si>
  <si>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</si>
  <si>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</si>
  <si>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</si>
  <si>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</si>
  <si>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</si>
  <si>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</si>
  <si>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</si>
  <si>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</si>
  <si>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</si>
  <si>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</si>
  <si>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</si>
  <si>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</si>
  <si>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</si>
  <si>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</si>
  <si>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</si>
  <si>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</si>
  <si>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</si>
  <si>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</si>
  <si>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</si>
  <si>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</si>
  <si>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</si>
  <si>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</si>
  <si>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</si>
  <si>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</si>
  <si>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</si>
  <si>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</si>
  <si>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</si>
  <si>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</si>
  <si>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</si>
  <si>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</si>
  <si>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</si>
  <si>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</si>
  <si>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</si>
  <si>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</si>
  <si>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</si>
  <si>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</si>
  <si>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</si>
  <si>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</si>
  <si>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</si>
  <si>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</si>
  <si>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</si>
  <si>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</si>
  <si>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</si>
  <si>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</si>
  <si>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</si>
  <si>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</si>
  <si>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</si>
  <si>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</si>
  <si>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</si>
  <si>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</si>
  <si>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</si>
  <si>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</si>
  <si>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</si>
  <si>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</si>
  <si>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</si>
  <si>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</si>
  <si>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</si>
  <si>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</si>
  <si>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</si>
  <si>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</si>
  <si>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</si>
  <si>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</si>
  <si>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</si>
  <si>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</si>
  <si>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</si>
  <si>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</si>
  <si>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</si>
  <si>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</si>
  <si>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</si>
  <si>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</si>
  <si>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</si>
  <si>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</si>
  <si>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</si>
  <si>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</si>
  <si>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</si>
  <si>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</si>
  <si>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</si>
  <si>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</si>
  <si>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</si>
  <si>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</si>
  <si>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</si>
  <si>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</si>
  <si>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</si>
  <si>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</si>
  <si>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</si>
  <si>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</si>
  <si>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</si>
  <si>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</si>
  <si>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</si>
  <si>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</si>
  <si>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</si>
  <si>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</si>
  <si>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</si>
  <si>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</si>
  <si>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</si>
  <si>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</si>
  <si>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</si>
  <si>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</si>
  <si>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</si>
  <si>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</si>
  <si>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</si>
  <si>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</si>
  <si>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</si>
  <si>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</si>
  <si>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</si>
  <si>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</si>
  <si>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</si>
  <si>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</si>
  <si>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</si>
  <si>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</si>
  <si>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</si>
  <si>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</si>
  <si>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</si>
  <si>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</si>
  <si>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</si>
  <si>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</si>
  <si>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</si>
  <si>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</si>
  <si>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</si>
  <si>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</si>
  <si>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</si>
  <si>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</si>
  <si>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</si>
  <si>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</si>
  <si>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</si>
  <si>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</si>
  <si>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</si>
  <si>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</si>
  <si>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</si>
  <si>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</si>
  <si>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</si>
  <si>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</si>
  <si>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</si>
  <si>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</si>
  <si>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</si>
  <si>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</si>
  <si>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</si>
  <si>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</si>
  <si>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</si>
  <si>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</si>
  <si>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</si>
  <si>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</si>
  <si>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</si>
  <si>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</si>
  <si>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</si>
  <si>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</si>
  <si>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</si>
  <si>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</si>
  <si>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</si>
  <si>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</si>
  <si>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</si>
  <si>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</si>
  <si>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</si>
  <si>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</si>
  <si>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</si>
  <si>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</si>
  <si>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</si>
  <si>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</si>
  <si>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</si>
  <si>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</si>
  <si>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</si>
  <si>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</si>
  <si>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</si>
  <si>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</si>
  <si>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</si>
  <si>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</si>
  <si>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</si>
  <si>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</si>
  <si>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</si>
  <si>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</si>
  <si>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</si>
  <si>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</si>
  <si>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</si>
  <si>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</si>
  <si>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</si>
  <si>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</si>
  <si>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</si>
  <si>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</si>
  <si>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</si>
  <si>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</si>
  <si>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</si>
  <si>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</si>
  <si>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</si>
  <si>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</si>
  <si>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</si>
  <si>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</si>
  <si>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</si>
  <si>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</si>
  <si>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</si>
  <si>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</si>
  <si>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</si>
  <si>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</si>
  <si>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</si>
  <si>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</si>
  <si>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</si>
  <si>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</si>
  <si>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</si>
  <si>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</si>
  <si>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</si>
  <si>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</si>
  <si>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</si>
  <si>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</si>
  <si>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</si>
  <si>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</si>
  <si>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</si>
  <si>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</si>
  <si>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</si>
  <si>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</si>
  <si>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</si>
  <si>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</si>
  <si>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</si>
  <si>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</si>
  <si>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</si>
  <si>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</si>
  <si>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</si>
  <si>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</si>
  <si>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</si>
  <si>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</si>
  <si>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</si>
  <si>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</si>
  <si>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</si>
  <si>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</si>
  <si>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</si>
  <si>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</si>
  <si>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</si>
  <si>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</si>
  <si>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</si>
  <si>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</si>
  <si>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</si>
  <si>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</si>
  <si>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</si>
  <si>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</si>
  <si>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</si>
  <si>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</si>
  <si>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</si>
  <si>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</si>
  <si>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</si>
  <si>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</si>
  <si>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</si>
  <si>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</si>
  <si>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</si>
  <si>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</si>
  <si>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</si>
  <si>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</si>
  <si>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</si>
  <si>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</si>
  <si>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</si>
  <si>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</si>
  <si>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</si>
  <si>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</si>
  <si>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</si>
  <si>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</si>
  <si>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</si>
  <si>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</si>
  <si>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</si>
  <si>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</si>
  <si>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</si>
  <si>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</si>
  <si>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</si>
  <si>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</si>
  <si>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</si>
  <si>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</si>
  <si>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</si>
  <si>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</si>
  <si>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</si>
  <si>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</si>
  <si>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</si>
  <si>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</si>
  <si>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</si>
  <si>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</si>
  <si>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</si>
  <si>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</si>
  <si>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</si>
  <si>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</si>
  <si>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</si>
  <si>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</si>
  <si>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</si>
  <si>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</si>
  <si>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</si>
  <si>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</si>
  <si>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</si>
  <si>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</si>
  <si>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</si>
  <si>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</si>
  <si>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</si>
  <si>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</si>
  <si>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</si>
  <si>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</si>
  <si>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</si>
  <si>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</si>
  <si>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</si>
  <si>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</si>
  <si>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</si>
  <si>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</si>
  <si>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</si>
  <si>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</si>
  <si>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</si>
  <si>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</si>
  <si>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</si>
  <si>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</si>
  <si>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</si>
  <si>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</si>
  <si>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</si>
  <si>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</si>
  <si>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</si>
  <si>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</si>
  <si>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</si>
  <si>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</si>
  <si>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</si>
  <si>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</si>
  <si>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</si>
  <si>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</si>
  <si>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</si>
  <si>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</si>
  <si>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</si>
  <si>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</si>
  <si>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</si>
  <si>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</si>
  <si>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</si>
  <si>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</si>
  <si>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</si>
  <si>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</si>
  <si>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</si>
  <si>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</si>
  <si>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</si>
  <si>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</si>
  <si>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</si>
  <si>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</si>
  <si>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</si>
  <si>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</si>
  <si>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</si>
  <si>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</si>
  <si>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</si>
  <si>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</si>
  <si>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</si>
  <si>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</si>
  <si>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</si>
  <si>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</si>
  <si>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</si>
  <si>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</si>
  <si>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</si>
  <si>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</si>
  <si>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</si>
  <si>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</si>
  <si>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</si>
  <si>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</si>
  <si>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</si>
  <si>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</si>
  <si>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</si>
  <si>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</si>
  <si>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</si>
  <si>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</si>
  <si>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</si>
  <si>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</si>
  <si>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</si>
  <si>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</si>
  <si>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</si>
  <si>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</si>
  <si>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</si>
  <si>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</si>
  <si>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</si>
  <si>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</si>
  <si>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</si>
  <si>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</si>
  <si>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</si>
  <si>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</si>
  <si>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</si>
  <si>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</si>
  <si>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</si>
  <si>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</si>
  <si>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</si>
  <si>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</si>
  <si>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</si>
  <si>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</si>
  <si>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</si>
  <si>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</si>
  <si>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</si>
  <si>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</si>
  <si>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</si>
  <si>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</si>
  <si>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</si>
  <si>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</si>
  <si>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</si>
  <si>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</si>
  <si>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</si>
  <si>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</si>
  <si>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</si>
  <si>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</si>
  <si>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</si>
  <si>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</si>
  <si>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</si>
  <si>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</si>
  <si>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</si>
  <si>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</si>
  <si>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</si>
  <si>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</si>
  <si>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</si>
  <si>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</si>
  <si>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</si>
  <si>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</si>
  <si>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</si>
  <si>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</si>
  <si>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</si>
  <si>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</si>
  <si>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</si>
  <si>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</si>
  <si>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</si>
  <si>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</si>
  <si>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</si>
  <si>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</si>
  <si>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</si>
  <si>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</si>
  <si>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</si>
  <si>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</si>
  <si>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</si>
  <si>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</si>
  <si>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</si>
  <si>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</si>
  <si>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</si>
  <si>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</si>
  <si>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</si>
  <si>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</si>
  <si>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</si>
  <si>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</si>
  <si>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</si>
  <si>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</si>
  <si>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</si>
  <si>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</si>
  <si>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</si>
  <si>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</si>
  <si>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</si>
  <si>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</si>
  <si>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</si>
  <si>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</si>
  <si>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</si>
  <si>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</si>
  <si>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</si>
  <si>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</si>
  <si>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</si>
  <si>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</si>
  <si>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</si>
  <si>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</si>
  <si>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</si>
  <si>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</si>
  <si>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</si>
  <si>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</si>
  <si>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</si>
  <si>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</si>
  <si>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</si>
  <si>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</si>
  <si>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</si>
  <si>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</si>
  <si>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</si>
  <si>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</si>
  <si>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</si>
  <si>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</si>
  <si>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</si>
  <si>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</si>
  <si>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</si>
  <si>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</si>
  <si>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</si>
  <si>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</si>
  <si>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</si>
  <si>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</si>
  <si>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</si>
  <si>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</si>
  <si>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</si>
  <si>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</si>
  <si>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</si>
  <si>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</si>
  <si>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</si>
  <si>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</si>
  <si>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</si>
  <si>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</si>
  <si>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</si>
  <si>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</si>
  <si>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</si>
  <si>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</si>
  <si>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</si>
  <si>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</si>
  <si>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</si>
  <si>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</si>
  <si>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</si>
  <si>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</si>
  <si>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</si>
  <si>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</si>
  <si>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</si>
  <si>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</si>
  <si>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</si>
  <si>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</si>
  <si>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</si>
  <si>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</si>
  <si>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</si>
  <si>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</si>
  <si>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</si>
  <si>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</si>
  <si>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</si>
  <si>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</si>
  <si>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</si>
  <si>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</si>
  <si>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</si>
  <si>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</si>
  <si>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</si>
  <si>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</si>
  <si>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</si>
  <si>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</si>
  <si>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</si>
  <si>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</si>
  <si>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</si>
  <si>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</si>
  <si>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</si>
  <si>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</si>
  <si>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</si>
  <si>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</si>
  <si>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</si>
  <si>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</si>
  <si>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</si>
  <si>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</si>
  <si>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</si>
  <si>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</si>
  <si>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</si>
  <si>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</si>
  <si>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</si>
  <si>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</si>
  <si>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</si>
  <si>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</si>
  <si>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</si>
  <si>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</si>
  <si>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</si>
  <si>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</si>
  <si>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</si>
  <si>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</si>
  <si>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</si>
  <si>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</si>
  <si>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</si>
  <si>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</si>
  <si>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</si>
  <si>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</si>
  <si>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</si>
  <si>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</si>
  <si>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</si>
  <si>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</si>
  <si>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</si>
  <si>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</si>
  <si>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</si>
  <si>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</si>
  <si>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</si>
  <si>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</si>
  <si>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</si>
  <si>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</si>
  <si>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</si>
  <si>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</si>
  <si>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</si>
  <si>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</si>
  <si>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</si>
  <si>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</si>
  <si>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</si>
  <si>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</si>
  <si>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</si>
  <si>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</si>
  <si>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</si>
  <si>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</si>
  <si>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</si>
  <si>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</si>
  <si>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</si>
  <si>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</si>
  <si>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</si>
  <si>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</si>
  <si>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</si>
  <si>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</si>
  <si>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</si>
  <si>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</si>
  <si>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</si>
  <si>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</si>
  <si>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</si>
  <si>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</si>
  <si>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</si>
  <si>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</si>
  <si>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</si>
  <si>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</si>
  <si>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</si>
  <si>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</si>
  <si>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</si>
  <si>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</si>
  <si>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</si>
  <si>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</si>
  <si>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</si>
  <si>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</si>
  <si>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</si>
  <si>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</si>
  <si>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</si>
  <si>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</si>
  <si>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</si>
  <si>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</si>
  <si>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</si>
  <si>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</si>
  <si>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</si>
  <si>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</si>
  <si>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</si>
  <si>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</si>
  <si>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</si>
  <si>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</si>
  <si>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</si>
  <si>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</si>
  <si>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</si>
  <si>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</si>
  <si>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</si>
  <si>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</si>
  <si>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</si>
  <si>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</si>
  <si>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</si>
  <si>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</si>
  <si>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</si>
  <si>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</si>
  <si>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</si>
  <si>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</si>
  <si>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</si>
  <si>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</si>
  <si>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</si>
  <si>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</si>
  <si>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</si>
  <si>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</si>
  <si>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</si>
  <si>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</si>
  <si>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</si>
  <si>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</si>
  <si>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</si>
  <si>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</si>
  <si>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</si>
  <si>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</si>
  <si>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</si>
  <si>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</si>
  <si>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</si>
  <si>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</si>
  <si>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</si>
  <si>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</si>
  <si>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</si>
  <si>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</si>
  <si>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</si>
  <si>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</si>
  <si>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</si>
  <si>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</si>
  <si>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</si>
  <si>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</si>
  <si>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</si>
  <si>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</si>
  <si>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</si>
  <si>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</si>
  <si>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</si>
  <si>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</si>
  <si>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</si>
  <si>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</si>
  <si>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</si>
  <si>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</si>
  <si>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</si>
  <si>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</si>
  <si>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</si>
  <si>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</si>
  <si>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</si>
  <si>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</si>
  <si>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</si>
  <si>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</si>
  <si>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</si>
  <si>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</si>
  <si>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</si>
  <si>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</si>
  <si>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</si>
  <si>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</si>
  <si>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</si>
  <si>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</si>
  <si>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</si>
  <si>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</si>
  <si>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</si>
  <si>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</si>
  <si>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</si>
  <si>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</si>
  <si>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</si>
  <si>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</si>
  <si>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</si>
  <si>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</si>
  <si>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</si>
  <si>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</si>
  <si>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</si>
  <si>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</si>
  <si>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</si>
  <si>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</si>
  <si>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</si>
  <si>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</si>
  <si>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</si>
  <si>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</si>
  <si>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</si>
  <si>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</si>
  <si>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</si>
  <si>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</si>
  <si>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</si>
  <si>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</si>
  <si>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</si>
  <si>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</si>
  <si>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</si>
  <si>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</si>
  <si>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</si>
  <si>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</si>
  <si>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</si>
  <si>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</si>
  <si>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</si>
  <si>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</si>
  <si>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</si>
  <si>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</si>
  <si>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</si>
  <si>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</si>
  <si>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</si>
  <si>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</si>
  <si>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</si>
  <si>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</si>
  <si>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</si>
  <si>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</si>
  <si>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</si>
  <si>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</si>
  <si>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</si>
  <si>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</si>
  <si>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</si>
  <si>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</si>
  <si>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</si>
  <si>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</si>
  <si>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</si>
  <si>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</si>
  <si>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</si>
  <si>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</si>
  <si>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</si>
  <si>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</si>
  <si>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</si>
  <si>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</si>
  <si>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</si>
  <si>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</si>
  <si>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</si>
  <si>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</si>
  <si>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</si>
  <si>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</si>
  <si>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</si>
  <si>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</si>
  <si>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</si>
  <si>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</si>
  <si>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</si>
  <si>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</si>
  <si>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</si>
  <si>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</si>
  <si>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</si>
  <si>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</si>
  <si>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</si>
  <si>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</si>
  <si>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</si>
  <si>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</si>
  <si>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</si>
  <si>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</si>
  <si>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</si>
  <si>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</si>
  <si>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</si>
  <si>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</si>
  <si>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</si>
  <si>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</si>
  <si>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</si>
  <si>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</si>
  <si>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</si>
  <si>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</si>
  <si>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</si>
  <si>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</si>
  <si>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</si>
  <si>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</si>
  <si>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</si>
  <si>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</si>
  <si>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</si>
  <si>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</si>
  <si>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</si>
  <si>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</si>
  <si>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</si>
  <si>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</si>
  <si>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</si>
  <si>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</si>
  <si>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</si>
  <si>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</si>
  <si>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</si>
  <si>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</si>
  <si>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</si>
  <si>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</si>
  <si>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</si>
  <si>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</si>
  <si>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</si>
  <si>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</si>
  <si>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</si>
  <si>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</si>
  <si>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</si>
  <si>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</si>
  <si>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</si>
  <si>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</si>
  <si>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</si>
  <si>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</si>
  <si>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</si>
  <si>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</si>
  <si>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</si>
  <si>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</si>
  <si>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</si>
  <si>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</si>
  <si>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</si>
  <si>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</si>
  <si>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</si>
  <si>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</si>
  <si>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</si>
  <si>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</si>
  <si>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</si>
  <si>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</si>
  <si>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</si>
  <si>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</si>
  <si>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</si>
  <si>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</si>
  <si>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</si>
  <si>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</si>
  <si>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</si>
  <si>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</si>
  <si>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</si>
  <si>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</si>
  <si>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</si>
  <si>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</si>
  <si>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</si>
  <si>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</si>
  <si>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</si>
  <si>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</si>
  <si>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</si>
  <si>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</si>
  <si>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</si>
  <si>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</si>
  <si>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</si>
  <si>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</si>
  <si>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</si>
  <si>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</si>
  <si>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</si>
  <si>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</si>
  <si>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</si>
  <si>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</si>
  <si>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</si>
  <si>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</si>
  <si>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</si>
  <si>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</si>
  <si>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</si>
  <si>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</si>
  <si>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</si>
  <si>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</si>
  <si>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</si>
  <si>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</si>
  <si>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</si>
  <si>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</si>
  <si>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</si>
  <si>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</si>
  <si>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</si>
  <si>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</si>
  <si>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</si>
  <si>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</si>
  <si>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</si>
  <si>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</si>
  <si>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</si>
  <si>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</si>
  <si>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</si>
  <si>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</si>
  <si>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</si>
  <si>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</si>
  <si>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</si>
  <si>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</si>
  <si>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</si>
  <si>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</si>
  <si>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</si>
  <si>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</si>
  <si>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</si>
  <si>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</si>
  <si>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</si>
  <si>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</si>
  <si>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</si>
  <si>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</si>
  <si>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</si>
  <si>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</si>
  <si>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</si>
  <si>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</si>
  <si>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</si>
  <si>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</si>
  <si>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</si>
  <si>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</si>
  <si>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</si>
  <si>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</si>
  <si>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</si>
  <si>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</si>
  <si>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</si>
  <si>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</si>
  <si>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</si>
  <si>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</si>
  <si>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</si>
  <si>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</si>
  <si>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</si>
  <si>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</si>
  <si>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</si>
  <si>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</si>
  <si>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</si>
  <si>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</si>
  <si>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</si>
  <si>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</si>
  <si>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</si>
  <si>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</si>
  <si>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</si>
  <si>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</si>
  <si>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</si>
  <si>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</si>
  <si>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</si>
  <si>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</si>
  <si>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</si>
  <si>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</si>
  <si>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</si>
  <si>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</si>
  <si>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</si>
  <si>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</si>
  <si>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</si>
  <si>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</si>
  <si>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</si>
  <si>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</si>
  <si>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</si>
  <si>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</si>
  <si>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</si>
  <si>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</si>
  <si>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</si>
  <si>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</si>
  <si>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</si>
  <si>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</si>
  <si>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</si>
  <si>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</si>
  <si>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</si>
  <si>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</si>
  <si>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</si>
  <si>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</si>
  <si>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</si>
  <si>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</si>
  <si>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</si>
  <si>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</si>
  <si>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</si>
  <si>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</si>
  <si>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</si>
  <si>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</si>
  <si>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</si>
  <si>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</si>
  <si>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</si>
  <si>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</si>
  <si>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</si>
  <si>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</si>
  <si>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</si>
  <si>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</si>
  <si>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</si>
  <si>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</si>
  <si>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</si>
  <si>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</si>
  <si>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</si>
  <si>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</si>
  <si>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</si>
  <si>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</si>
  <si>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</si>
  <si>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</si>
  <si>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</si>
  <si>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</si>
  <si>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</si>
  <si>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</si>
  <si>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</si>
  <si>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</si>
  <si>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</si>
  <si>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</si>
  <si>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</si>
  <si>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</si>
  <si>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</si>
  <si>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</si>
  <si>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</si>
  <si>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</si>
  <si>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</si>
  <si>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</si>
  <si>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</si>
  <si>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</si>
  <si>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</si>
  <si>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</si>
  <si>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</si>
  <si>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</si>
  <si>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</si>
  <si>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</si>
  <si>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</si>
  <si>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</si>
  <si>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</si>
  <si>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</si>
  <si>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</si>
  <si>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</si>
  <si>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</si>
  <si>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</si>
  <si>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</si>
  <si>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</si>
  <si>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</si>
  <si>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</si>
  <si>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</si>
  <si>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</si>
  <si>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</si>
  <si>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</si>
  <si>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</si>
  <si>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</si>
  <si>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</si>
  <si>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</si>
  <si>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</si>
  <si>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</si>
  <si>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</si>
  <si>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</si>
  <si>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</si>
  <si>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</si>
  <si>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</si>
  <si>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</si>
  <si>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</si>
  <si>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</si>
  <si>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</si>
  <si>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</si>
  <si>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</si>
  <si>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</si>
  <si>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</si>
  <si>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</si>
  <si>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</si>
  <si>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</si>
  <si>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</si>
  <si>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</si>
  <si>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</si>
  <si>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</si>
  <si>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</si>
  <si>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</si>
  <si>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</si>
  <si>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</si>
  <si>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</si>
  <si>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</si>
  <si>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</si>
  <si>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</si>
  <si>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</si>
  <si>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</si>
  <si>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</si>
  <si>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</si>
  <si>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</si>
  <si>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</si>
  <si>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</si>
  <si>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</si>
  <si>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</si>
  <si>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</si>
  <si>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</si>
  <si>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</si>
  <si>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</si>
  <si>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</si>
  <si>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</si>
  <si>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</si>
  <si>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</si>
  <si>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</si>
  <si>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</si>
  <si>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</si>
  <si>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</si>
  <si>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</si>
  <si>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</si>
  <si>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</si>
  <si>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</si>
  <si>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</si>
  <si>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</si>
  <si>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</si>
  <si>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</si>
  <si>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</si>
  <si>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</si>
  <si>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</si>
  <si>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</si>
  <si>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</si>
  <si>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</si>
  <si>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</si>
  <si>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</si>
  <si>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</si>
  <si>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</si>
  <si>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</si>
  <si>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</si>
  <si>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</si>
  <si>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</si>
  <si>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</si>
  <si>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</si>
  <si>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</si>
  <si>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</si>
  <si>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</si>
  <si>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</si>
  <si>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</si>
  <si>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</si>
  <si>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</si>
  <si>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</si>
  <si>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</si>
  <si>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</si>
  <si>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</si>
  <si>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</si>
  <si>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</si>
  <si>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</si>
  <si>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</si>
  <si>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</si>
  <si>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</si>
  <si>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</si>
  <si>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</si>
  <si>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</si>
  <si>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</si>
  <si>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</si>
  <si>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</si>
  <si>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</si>
  <si>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</si>
  <si>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</si>
  <si>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</si>
  <si>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</si>
  <si>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</si>
  <si>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</si>
  <si>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</si>
  <si>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</si>
  <si>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</si>
  <si>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</si>
  <si>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</si>
  <si>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</si>
  <si>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</si>
  <si>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</si>
  <si>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</si>
  <si>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</si>
  <si>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</si>
  <si>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</si>
  <si>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</si>
  <si>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</si>
  <si>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</si>
  <si>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</si>
  <si>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</si>
  <si>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</si>
  <si>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</si>
  <si>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</si>
  <si>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</si>
  <si>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</si>
  <si>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</si>
  <si>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</si>
  <si>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</si>
  <si>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</si>
  <si>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</si>
  <si>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</si>
  <si>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</si>
  <si>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</si>
  <si>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</si>
  <si>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</si>
  <si>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</si>
  <si>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</si>
  <si>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</si>
  <si>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</si>
  <si>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</si>
  <si>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</si>
  <si>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</si>
  <si>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</si>
  <si>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</si>
  <si>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</si>
  <si>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</si>
  <si>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</si>
  <si>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</si>
  <si>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</si>
  <si>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</si>
  <si>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</si>
  <si>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</si>
  <si>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</si>
  <si>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</si>
  <si>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</si>
  <si>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</si>
  <si>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</si>
  <si>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</si>
  <si>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</si>
  <si>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</si>
  <si>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</si>
  <si>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</si>
  <si>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</si>
  <si>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</si>
  <si>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</si>
  <si>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</si>
  <si>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</si>
  <si>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</si>
  <si>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</si>
  <si>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</si>
  <si>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</si>
  <si>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</si>
  <si>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</si>
  <si>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</si>
  <si>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</si>
  <si>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</si>
  <si>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</si>
  <si>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</si>
  <si>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</si>
  <si>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</si>
  <si>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</si>
  <si>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</si>
  <si>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</si>
  <si>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</si>
  <si>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</si>
  <si>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</si>
  <si>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</si>
  <si>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</si>
  <si>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</si>
  <si>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</si>
  <si>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</si>
  <si>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</si>
  <si>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</si>
  <si>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</si>
  <si>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</si>
  <si>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</si>
  <si>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</si>
  <si>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</si>
  <si>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</si>
  <si>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</si>
  <si>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</si>
  <si>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</si>
  <si>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</si>
  <si>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</si>
  <si>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</si>
  <si>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</si>
  <si>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</si>
  <si>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</si>
  <si>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</si>
  <si>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</si>
  <si>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</si>
  <si>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</si>
  <si>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</si>
  <si>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</si>
  <si>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</si>
  <si>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</si>
  <si>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</si>
  <si>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</si>
  <si>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</si>
  <si>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</si>
  <si>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</si>
  <si>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</si>
  <si>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</si>
  <si>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</si>
  <si>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</si>
  <si>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</si>
  <si>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</si>
  <si>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</si>
  <si>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</si>
  <si>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</si>
  <si>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</si>
  <si>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</si>
  <si>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</si>
  <si>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</si>
  <si>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</si>
  <si>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</si>
  <si>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</si>
  <si>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</si>
  <si>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</si>
  <si>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</si>
  <si>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</si>
  <si>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</si>
  <si>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</si>
  <si>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</si>
  <si>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</si>
  <si>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</si>
  <si>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</si>
  <si>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</si>
  <si>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</si>
  <si>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</si>
  <si>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</si>
  <si>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</si>
  <si>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</si>
  <si>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</si>
  <si>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</si>
  <si>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</si>
  <si>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</si>
  <si>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</si>
  <si>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</si>
  <si>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</si>
  <si>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</si>
  <si>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</si>
  <si>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</si>
  <si>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</si>
  <si>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</si>
  <si>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</si>
  <si>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</si>
  <si>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</si>
  <si>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</si>
  <si>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</si>
  <si>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</si>
  <si>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</si>
  <si>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</si>
  <si>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</si>
  <si>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</si>
  <si>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</si>
  <si>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</si>
  <si>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</si>
  <si>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</si>
  <si>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</si>
  <si>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</si>
  <si>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</si>
  <si>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</si>
  <si>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</si>
  <si>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</si>
  <si>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</si>
  <si>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</si>
  <si>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</si>
  <si>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</si>
  <si>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</si>
  <si>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</si>
  <si>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</si>
  <si>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</si>
  <si>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</si>
  <si>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</si>
  <si>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</si>
  <si>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</si>
  <si>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</si>
  <si>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</si>
  <si>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</si>
  <si>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</si>
  <si>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</si>
  <si>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</si>
  <si>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</si>
  <si>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</si>
  <si>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</si>
  <si>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</si>
  <si>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</si>
  <si>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</si>
  <si>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</si>
  <si>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</si>
  <si>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</si>
  <si>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</si>
  <si>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</si>
  <si>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</si>
  <si>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</si>
  <si>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</si>
  <si>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</si>
  <si>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</si>
  <si>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</si>
  <si>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</si>
  <si>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</si>
  <si>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</si>
  <si>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</si>
  <si>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</si>
  <si>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</si>
  <si>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</si>
  <si>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</si>
  <si>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</si>
  <si>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</si>
  <si>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</si>
  <si>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</si>
  <si>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</si>
  <si>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</si>
  <si>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</si>
  <si>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</si>
  <si>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</si>
  <si>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</si>
  <si>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</si>
  <si>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</si>
  <si>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</si>
  <si>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</si>
  <si>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</si>
  <si>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</si>
  <si>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</si>
  <si>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</si>
  <si>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</si>
  <si>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</si>
  <si>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</si>
  <si>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</si>
  <si>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</si>
  <si>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</si>
  <si>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</si>
  <si>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</si>
  <si>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</si>
  <si>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</si>
  <si>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</si>
  <si>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</si>
  <si>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</si>
  <si>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</si>
  <si>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</si>
  <si>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</si>
  <si>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</si>
  <si>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</si>
  <si>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</si>
  <si>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</si>
  <si>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</si>
  <si>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</si>
  <si>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</si>
  <si>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</si>
  <si>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</si>
  <si>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</si>
  <si>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</si>
  <si>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</si>
  <si>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</si>
  <si>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</si>
  <si>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</si>
  <si>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</si>
  <si>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</si>
  <si>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</si>
  <si>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</si>
  <si>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</si>
  <si>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</si>
  <si>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</si>
  <si>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</si>
  <si>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</si>
  <si>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</si>
  <si>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</si>
  <si>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</si>
  <si>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</si>
  <si>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</si>
  <si>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</si>
  <si>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</si>
  <si>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</si>
  <si>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</si>
  <si>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</si>
  <si>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</si>
  <si>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</si>
  <si>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</si>
  <si>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</si>
  <si>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</si>
  <si>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</si>
  <si>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</si>
  <si>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</si>
  <si>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</si>
  <si>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</si>
  <si>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</si>
  <si>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</si>
  <si>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</si>
  <si>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</si>
  <si>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</si>
  <si>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</si>
  <si>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</si>
  <si>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</si>
  <si>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</si>
  <si>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</si>
  <si>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</si>
  <si>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</si>
  <si>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</si>
  <si>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</si>
  <si>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</si>
  <si>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</si>
  <si>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</si>
  <si>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</si>
  <si>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</si>
  <si>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</si>
  <si>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</si>
  <si>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</si>
  <si>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</si>
  <si>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</si>
  <si>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</si>
  <si>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</si>
  <si>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</si>
  <si>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</si>
  <si>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</si>
  <si>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</si>
  <si>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</si>
  <si>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</si>
  <si>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</si>
  <si>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</si>
  <si>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</si>
  <si>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</si>
  <si>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</si>
  <si>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</si>
  <si>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</si>
  <si>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</si>
  <si>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</si>
  <si>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</si>
  <si>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</si>
  <si>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</si>
  <si>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</si>
  <si>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</si>
  <si>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</si>
  <si>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</si>
  <si>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</si>
  <si>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</si>
  <si>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</si>
  <si>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</si>
  <si>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</si>
  <si>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</si>
  <si>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</si>
  <si>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</si>
  <si>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</si>
  <si>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</si>
  <si>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</si>
  <si>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</si>
  <si>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</si>
  <si>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</si>
  <si>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</si>
  <si>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</si>
  <si>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</si>
  <si>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</si>
  <si>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</si>
  <si>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</si>
  <si>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</si>
  <si>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</si>
  <si>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</si>
  <si>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</si>
  <si>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</si>
  <si>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</si>
  <si>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</si>
  <si>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</si>
  <si>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</si>
  <si>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</si>
  <si>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</si>
  <si>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</si>
  <si>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</si>
  <si>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</si>
  <si>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</si>
  <si>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</si>
  <si>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</si>
  <si>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</si>
  <si>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</si>
  <si>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</si>
  <si>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</si>
  <si>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</si>
  <si>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</si>
  <si>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</si>
  <si>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</si>
  <si>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</si>
  <si>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</si>
  <si>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</si>
  <si>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</si>
  <si>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</si>
  <si>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</si>
  <si>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</si>
  <si>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</si>
  <si>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</si>
  <si>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</si>
  <si>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</si>
  <si>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</si>
  <si>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</si>
  <si>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</si>
  <si>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</si>
  <si>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</si>
  <si>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</si>
  <si>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</si>
  <si>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</si>
  <si>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</si>
  <si>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</si>
  <si>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</si>
  <si>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</si>
  <si>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</si>
  <si>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</si>
  <si>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</si>
  <si>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</si>
  <si>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</si>
  <si>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</si>
  <si>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</si>
  <si>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</si>
  <si>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</si>
  <si>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</si>
  <si>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</si>
  <si>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</si>
  <si>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</si>
  <si>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</si>
  <si>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</si>
  <si>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</si>
  <si>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</si>
  <si>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</si>
  <si>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</si>
  <si>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</si>
  <si>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</si>
  <si>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</si>
  <si>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</si>
  <si>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</si>
  <si>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</si>
  <si>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</si>
  <si>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</si>
  <si>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</si>
  <si>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</si>
  <si>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</si>
  <si>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</si>
  <si>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</si>
  <si>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</si>
  <si>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</si>
  <si>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</si>
  <si>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</si>
  <si>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</si>
  <si>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</si>
  <si>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</si>
  <si>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</si>
  <si>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</si>
  <si>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</si>
  <si>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</si>
  <si>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</si>
  <si>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</si>
  <si>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</si>
  <si>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</si>
  <si>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</si>
  <si>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</si>
  <si>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</si>
  <si>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</si>
  <si>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</si>
  <si>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</si>
  <si>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</si>
  <si>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</si>
  <si>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</si>
  <si>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</si>
  <si>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</si>
  <si>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</si>
  <si>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</si>
  <si>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</si>
  <si>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</si>
  <si>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</si>
  <si>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</si>
  <si>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</si>
  <si>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</si>
  <si>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</si>
  <si>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</si>
  <si>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</si>
  <si>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</si>
  <si>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</si>
  <si>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</si>
  <si>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</si>
  <si>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</si>
  <si>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</si>
  <si>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</si>
  <si>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</si>
  <si>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</si>
  <si>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</si>
  <si>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</si>
  <si>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</si>
  <si>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</si>
  <si>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</si>
  <si>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</si>
  <si>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</si>
  <si>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</si>
  <si>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</si>
  <si>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</si>
  <si>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</si>
  <si>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</si>
  <si>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</si>
  <si>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</si>
  <si>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</si>
  <si>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</si>
  <si>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</si>
  <si>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</si>
  <si>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</si>
  <si>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</si>
  <si>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</si>
  <si>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</si>
  <si>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</si>
  <si>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</si>
  <si>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</si>
  <si>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</si>
  <si>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</si>
  <si>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</si>
  <si>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</si>
  <si>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</si>
  <si>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</si>
  <si>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</si>
  <si>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</si>
  <si>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</si>
  <si>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</si>
  <si>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</si>
  <si>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</si>
  <si>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</si>
  <si>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</si>
  <si>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</si>
  <si>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</si>
  <si>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</si>
  <si>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</si>
  <si>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</si>
  <si>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</si>
  <si>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</si>
  <si>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</si>
  <si>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</si>
  <si>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</si>
  <si>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</si>
  <si>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</si>
  <si>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</si>
  <si>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</si>
  <si>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</si>
  <si>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</si>
  <si>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</si>
  <si>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</si>
  <si>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</si>
  <si>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</si>
  <si>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</si>
  <si>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</si>
  <si>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</si>
  <si>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</si>
  <si>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</si>
  <si>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</si>
  <si>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</si>
  <si>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</si>
  <si>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</si>
  <si>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</si>
  <si>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</si>
  <si>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</si>
  <si>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</si>
  <si>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</si>
  <si>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</si>
  <si>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</si>
  <si>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</si>
  <si>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</si>
  <si>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</si>
  <si>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</si>
  <si>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</si>
  <si>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</si>
  <si>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</si>
  <si>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</si>
  <si>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</si>
  <si>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</si>
  <si>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</si>
  <si>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</si>
  <si>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</si>
  <si>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</si>
  <si>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</si>
  <si>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</si>
  <si>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</si>
  <si>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</si>
  <si>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</si>
  <si>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</si>
  <si>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</si>
  <si>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</si>
  <si>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</si>
  <si>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</si>
  <si>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</si>
  <si>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</si>
  <si>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</si>
  <si>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</si>
  <si>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</si>
  <si>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</si>
  <si>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</si>
  <si>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</si>
  <si>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</si>
  <si>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</si>
  <si>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</si>
  <si>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</si>
  <si>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</si>
  <si>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</si>
  <si>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</si>
  <si>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</si>
  <si>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</si>
  <si>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</si>
  <si>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</si>
  <si>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</si>
  <si>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</si>
  <si>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</si>
  <si>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</si>
  <si>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</si>
  <si>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</si>
  <si>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</si>
  <si>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</si>
  <si>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</si>
  <si>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</si>
  <si>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</si>
  <si>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</si>
  <si>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</si>
  <si>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</si>
  <si>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</si>
  <si>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</si>
  <si>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</si>
  <si>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</si>
  <si>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</si>
  <si>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</si>
  <si>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</si>
  <si>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</si>
  <si>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</si>
  <si>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</si>
  <si>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</si>
  <si>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</si>
  <si>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</si>
  <si>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</si>
  <si>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</si>
  <si>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</si>
  <si>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</si>
  <si>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</si>
  <si>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</si>
  <si>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</si>
  <si>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</si>
  <si>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</si>
  <si>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</si>
  <si>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</si>
  <si>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</si>
  <si>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</si>
  <si>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</si>
  <si>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</si>
  <si>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</si>
  <si>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</si>
  <si>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</si>
  <si>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</si>
  <si>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</si>
  <si>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</si>
  <si>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</si>
  <si>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</si>
  <si>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</si>
  <si>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</si>
  <si>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</si>
  <si>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</si>
  <si>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</si>
  <si>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</si>
  <si>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</si>
  <si>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</si>
  <si>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</si>
  <si>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</si>
  <si>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</si>
  <si>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</si>
  <si>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</si>
  <si>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</si>
  <si>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</si>
  <si>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</si>
  <si>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</si>
  <si>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</si>
  <si>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</si>
  <si>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</si>
  <si>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</si>
  <si>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</si>
  <si>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</si>
  <si>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</si>
  <si>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</si>
  <si>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</si>
  <si>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</si>
  <si>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</si>
  <si>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</si>
  <si>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</si>
  <si>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</si>
  <si>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</si>
  <si>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</si>
  <si>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</si>
  <si>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</si>
  <si>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</si>
  <si>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</si>
  <si>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</si>
  <si>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</si>
  <si>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</si>
  <si>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</si>
  <si>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</si>
  <si>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</si>
  <si>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</si>
  <si>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</si>
  <si>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</si>
  <si>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</si>
  <si>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</si>
  <si>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</si>
  <si>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</si>
  <si>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</si>
  <si>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</si>
  <si>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</si>
  <si>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</si>
  <si>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</si>
  <si>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</si>
  <si>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</si>
  <si>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</si>
  <si>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</si>
  <si>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</si>
  <si>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</si>
  <si>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</si>
  <si>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</si>
  <si>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</si>
  <si>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</si>
  <si>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</si>
  <si>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</si>
  <si>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</si>
  <si>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</si>
  <si>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</si>
  <si>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</si>
  <si>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</si>
  <si>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</si>
  <si>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</si>
  <si>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</si>
  <si>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</si>
  <si>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</si>
  <si>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</si>
  <si>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</si>
  <si>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</si>
  <si>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</si>
  <si>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</si>
  <si>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</si>
  <si>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</si>
  <si>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</si>
  <si>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</si>
  <si>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</si>
  <si>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</si>
  <si>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</si>
  <si>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</si>
  <si>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</si>
  <si>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</si>
  <si>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</si>
  <si>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</si>
  <si>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</si>
  <si>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</si>
  <si>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</si>
  <si>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</si>
  <si>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</si>
  <si>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</si>
  <si>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</si>
  <si>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</si>
  <si>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</si>
  <si>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</si>
  <si>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</si>
  <si>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</si>
  <si>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</si>
  <si>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</si>
  <si>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</si>
  <si>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</si>
  <si>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</si>
  <si>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</si>
  <si>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</si>
  <si>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</si>
  <si>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</si>
  <si>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</si>
  <si>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</si>
  <si>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</si>
  <si>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</si>
  <si>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</si>
  <si>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</si>
  <si>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</si>
  <si>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</si>
  <si>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</si>
  <si>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</si>
  <si>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</si>
  <si>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</si>
  <si>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</si>
  <si>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</si>
  <si>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</si>
  <si>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</si>
  <si>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</si>
  <si>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</si>
  <si>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</si>
  <si>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</si>
  <si>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</si>
  <si>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</si>
  <si>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</si>
  <si>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</si>
  <si>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</si>
  <si>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</si>
  <si>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</si>
  <si>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</si>
  <si>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</si>
  <si>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</si>
  <si>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</si>
  <si>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</si>
  <si>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</si>
  <si>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</si>
  <si>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</si>
  <si>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</si>
  <si>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</si>
  <si>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</si>
  <si>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</si>
  <si>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</si>
  <si>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</si>
  <si>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</si>
  <si>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</si>
  <si>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</si>
  <si>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</si>
  <si>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</si>
  <si>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</si>
  <si>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</si>
  <si>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</si>
  <si>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</si>
  <si>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</si>
  <si>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</si>
  <si>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</si>
  <si>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</si>
  <si>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</si>
  <si>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</si>
  <si>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</si>
  <si>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</si>
  <si>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</si>
  <si>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</si>
  <si>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</si>
  <si>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</si>
  <si>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</si>
  <si>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</si>
  <si>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</si>
  <si>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</si>
  <si>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</si>
  <si>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</si>
  <si>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</si>
  <si>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</si>
  <si>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</si>
  <si>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</si>
  <si>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</si>
  <si>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</si>
  <si>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</si>
  <si>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</si>
  <si>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</si>
  <si>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</si>
  <si>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</si>
  <si>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</si>
  <si>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</si>
  <si>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</si>
  <si>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</si>
  <si>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</si>
  <si>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</si>
  <si>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</si>
  <si>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</si>
  <si>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</si>
  <si>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</si>
  <si>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</si>
  <si>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</si>
  <si>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</si>
  <si>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</si>
  <si>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</si>
  <si>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</si>
  <si>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</si>
  <si>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</si>
  <si>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</si>
  <si>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</si>
  <si>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</si>
  <si>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</si>
  <si>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</si>
  <si>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</si>
  <si>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</si>
  <si>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</si>
  <si>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</si>
  <si>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</si>
  <si>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</si>
  <si>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</si>
  <si>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</si>
  <si>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</si>
  <si>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</si>
  <si>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</si>
  <si>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</si>
  <si>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</si>
  <si>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</si>
  <si>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</si>
  <si>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</si>
  <si>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</si>
  <si>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</si>
  <si>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</si>
  <si>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</si>
  <si>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</si>
  <si>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</si>
  <si>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</si>
  <si>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</si>
  <si>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</si>
  <si>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</si>
  <si>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</si>
  <si>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</si>
  <si>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</si>
  <si>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</si>
  <si>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</si>
  <si>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</si>
  <si>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</si>
  <si>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</si>
  <si>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</si>
  <si>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</si>
  <si>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</si>
  <si>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</si>
  <si>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</si>
  <si>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</si>
  <si>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</si>
  <si>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</si>
  <si>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</si>
  <si>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</si>
  <si>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</si>
  <si>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</si>
  <si>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</si>
  <si>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</si>
  <si>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</si>
  <si>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</si>
  <si>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</si>
  <si>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</si>
  <si>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</si>
  <si>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</si>
  <si>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</si>
  <si>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</si>
  <si>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</si>
  <si>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</si>
  <si>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</si>
  <si>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</si>
  <si>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</si>
  <si>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</si>
  <si>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</si>
  <si>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</si>
  <si>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</si>
  <si>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</si>
  <si>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</si>
  <si>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</si>
  <si>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</si>
  <si>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</si>
  <si>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</si>
  <si>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</si>
  <si>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</si>
  <si>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</si>
  <si>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</si>
  <si>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</si>
  <si>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</si>
  <si>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</si>
  <si>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</si>
  <si>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</si>
  <si>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</si>
  <si>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</si>
  <si>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</si>
  <si>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</si>
  <si>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</si>
  <si>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</si>
  <si>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</si>
  <si>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</si>
  <si>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</si>
  <si>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</si>
  <si>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</si>
  <si>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</si>
  <si>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</si>
  <si>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</si>
  <si>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</si>
  <si>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</si>
  <si>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</si>
  <si>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</si>
  <si>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</si>
  <si>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</si>
  <si>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</si>
  <si>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</si>
  <si>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</si>
  <si>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</si>
  <si>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</si>
  <si>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</si>
  <si>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</si>
  <si>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</si>
  <si>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</si>
  <si>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</si>
  <si>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</si>
  <si>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</si>
  <si>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</si>
  <si>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</si>
  <si>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</si>
  <si>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</si>
  <si>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</si>
  <si>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</si>
  <si>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</si>
  <si>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</si>
  <si>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</si>
  <si>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</si>
  <si>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</si>
  <si>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</si>
  <si>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</si>
  <si>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</si>
  <si>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</si>
  <si>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</si>
  <si>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</si>
  <si>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</si>
  <si>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</si>
  <si>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</si>
  <si>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</si>
  <si>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</si>
  <si>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</si>
  <si>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</si>
  <si>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</si>
  <si>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</si>
  <si>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</si>
  <si>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</si>
  <si>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</si>
  <si>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</si>
  <si>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</si>
  <si>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</si>
  <si>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</si>
  <si>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</si>
  <si>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</si>
  <si>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</si>
  <si>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</si>
  <si>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</si>
  <si>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</si>
  <si>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</si>
  <si>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</si>
  <si>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</si>
  <si>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</si>
  <si>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</si>
  <si>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</si>
  <si>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</si>
  <si>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</si>
  <si>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</si>
  <si>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</si>
  <si>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</si>
  <si>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</si>
  <si>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</si>
  <si>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</si>
  <si>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</si>
  <si>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</si>
  <si>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</si>
  <si>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</si>
  <si>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</si>
  <si>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</si>
  <si>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</si>
  <si>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</si>
  <si>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</si>
  <si>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</si>
  <si>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</si>
  <si>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</si>
  <si>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</si>
  <si>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</si>
  <si>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</si>
  <si>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</si>
  <si>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</si>
  <si>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</si>
  <si>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</si>
  <si>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</si>
  <si>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</si>
  <si>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</si>
  <si>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</si>
  <si>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</si>
  <si>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</si>
  <si>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</si>
  <si>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</si>
  <si>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</si>
  <si>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</si>
  <si>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</si>
  <si>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</si>
  <si>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</si>
  <si>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</si>
  <si>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</si>
  <si>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</si>
  <si>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</si>
  <si>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</si>
  <si>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</si>
  <si>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</si>
  <si>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</si>
  <si>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</si>
  <si>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</si>
  <si>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</si>
  <si>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</si>
  <si>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</si>
  <si>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</si>
  <si>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</si>
  <si>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</si>
  <si>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</si>
  <si>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</si>
  <si>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</si>
  <si>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</si>
  <si>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</si>
  <si>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</si>
  <si>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</si>
  <si>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</si>
  <si>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</si>
  <si>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</si>
  <si>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</si>
  <si>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</si>
  <si>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</si>
  <si>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</si>
  <si>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</si>
  <si>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</si>
  <si>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</si>
  <si>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</si>
  <si>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</si>
  <si>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</si>
  <si>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</si>
  <si>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</si>
  <si>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</si>
  <si>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</si>
  <si>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</si>
  <si>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</si>
  <si>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</si>
  <si>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</si>
  <si>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</si>
  <si>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</si>
  <si>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</si>
  <si>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</si>
  <si>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</si>
  <si>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</si>
  <si>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</si>
  <si>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</si>
  <si>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</si>
  <si>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</si>
  <si>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</si>
  <si>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</si>
  <si>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</si>
  <si>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</si>
  <si>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</si>
  <si>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</si>
  <si>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</si>
  <si>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</si>
  <si>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</si>
  <si>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</si>
  <si>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</si>
  <si>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</si>
  <si>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</si>
  <si>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</si>
  <si>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</si>
  <si>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</si>
  <si>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</si>
  <si>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</si>
  <si>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</si>
  <si>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</si>
  <si>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</si>
  <si>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</si>
  <si>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</si>
  <si>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</si>
  <si>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</si>
  <si>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</si>
  <si>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</si>
  <si>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</si>
  <si>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</si>
  <si>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</si>
  <si>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</si>
  <si>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</si>
  <si>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</si>
  <si>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</si>
  <si>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</si>
  <si>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</si>
  <si>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</si>
  <si>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</si>
  <si>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</si>
  <si>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</si>
  <si>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</si>
  <si>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</si>
  <si>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</si>
  <si>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</si>
  <si>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</si>
  <si>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</si>
  <si>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</si>
  <si>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</si>
  <si>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</si>
  <si>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</si>
  <si>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</si>
  <si>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</si>
  <si>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</si>
  <si>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</si>
  <si>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</si>
  <si>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</si>
  <si>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</si>
  <si>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</si>
  <si>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</si>
  <si>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</si>
  <si>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</si>
  <si>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</si>
  <si>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</si>
  <si>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</si>
  <si>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</si>
  <si>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</si>
  <si>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</si>
  <si>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</si>
  <si>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</si>
  <si>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</si>
  <si>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</si>
  <si>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</si>
  <si>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</si>
  <si>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</si>
  <si>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</si>
  <si>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</si>
  <si>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</si>
  <si>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</si>
  <si>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</si>
  <si>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</si>
  <si>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</si>
  <si>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</si>
  <si>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</si>
  <si>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</si>
  <si>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</si>
  <si>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</si>
  <si>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</si>
  <si>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</si>
  <si>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</si>
  <si>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</si>
  <si>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</si>
  <si>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</si>
  <si>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</si>
  <si>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</si>
  <si>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</si>
  <si>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</si>
  <si>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</si>
  <si>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</si>
  <si>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</si>
  <si>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</si>
  <si>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</si>
  <si>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</si>
  <si>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</si>
  <si>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</si>
  <si>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</si>
  <si>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</si>
  <si>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</si>
  <si>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</si>
  <si>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</si>
  <si>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</si>
  <si>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</si>
  <si>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</si>
  <si>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</si>
  <si>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</si>
  <si>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</si>
  <si>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</si>
  <si>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</si>
  <si>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</si>
  <si>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</si>
  <si>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</si>
  <si>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</si>
  <si>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</si>
  <si>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</si>
  <si>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</si>
  <si>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</si>
  <si>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</si>
  <si>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</si>
  <si>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</si>
  <si>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</si>
  <si>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</si>
  <si>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</si>
  <si>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</si>
  <si>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</si>
  <si>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</si>
  <si>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</si>
  <si>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</si>
  <si>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</si>
  <si>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</si>
  <si>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</si>
  <si>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</si>
  <si>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</si>
  <si>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</si>
  <si>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</si>
  <si>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</si>
  <si>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</si>
  <si>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</si>
  <si>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</si>
  <si>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</si>
  <si>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</si>
  <si>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</si>
  <si>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</si>
  <si>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</si>
  <si>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</si>
  <si>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</si>
  <si>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</si>
  <si>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</si>
  <si>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</si>
  <si>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</si>
  <si>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</si>
  <si>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</si>
  <si>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</si>
  <si>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</si>
  <si>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</si>
  <si>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</si>
  <si>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</si>
  <si>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</si>
  <si>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</si>
  <si>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</si>
  <si>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</si>
  <si>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</si>
  <si>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</si>
  <si>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</si>
  <si>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</si>
  <si>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</si>
  <si>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</si>
  <si>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</si>
  <si>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</si>
  <si>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</si>
  <si>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</si>
  <si>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</si>
  <si>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</si>
  <si>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</si>
  <si>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</si>
  <si>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</si>
  <si>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</si>
  <si>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</si>
  <si>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</si>
  <si>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</si>
  <si>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</si>
  <si>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</si>
  <si>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</si>
  <si>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</si>
  <si>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</si>
  <si>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</si>
  <si>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</si>
  <si>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</si>
  <si>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</si>
  <si>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</si>
  <si>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</si>
  <si>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</si>
  <si>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</si>
  <si>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</si>
  <si>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</si>
  <si>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</si>
  <si>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</si>
  <si>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</si>
  <si>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</si>
  <si>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</si>
  <si>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</si>
  <si>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</si>
  <si>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</si>
  <si>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</si>
  <si>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</si>
  <si>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</si>
  <si>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</si>
  <si>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</si>
  <si>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</si>
  <si>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</si>
  <si>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</si>
  <si>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</si>
  <si>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</si>
  <si>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</si>
  <si>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</si>
  <si>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</si>
  <si>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</si>
  <si>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</si>
  <si>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</si>
  <si>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</si>
  <si>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</si>
  <si>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</si>
  <si>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</si>
  <si>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</si>
  <si>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</si>
  <si>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</si>
  <si>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</si>
  <si>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</si>
  <si>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</si>
  <si>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</si>
  <si>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</si>
  <si>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</si>
  <si>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</si>
  <si>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</si>
  <si>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</si>
  <si>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</si>
  <si>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</si>
  <si>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</si>
  <si>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</si>
  <si>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</si>
  <si>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</si>
  <si>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</si>
  <si>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</si>
  <si>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</si>
  <si>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</si>
  <si>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</si>
  <si>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</si>
  <si>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</si>
  <si>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</si>
  <si>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</si>
  <si>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</si>
  <si>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</si>
  <si>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</si>
  <si>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</si>
  <si>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</si>
  <si>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</si>
  <si>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</si>
  <si>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</si>
  <si>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</si>
  <si>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</si>
  <si>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</si>
  <si>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</si>
  <si>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</si>
  <si>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</si>
  <si>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</si>
  <si>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</si>
  <si>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</si>
  <si>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</si>
  <si>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</si>
  <si>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</si>
  <si>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</si>
  <si>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</si>
  <si>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</si>
  <si>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</si>
  <si>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</si>
  <si>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</si>
  <si>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</si>
  <si>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</si>
  <si>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</si>
  <si>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</si>
  <si>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</si>
  <si>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</si>
  <si>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</si>
  <si>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</si>
  <si>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</si>
  <si>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</si>
  <si>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</si>
  <si>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</si>
  <si>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</si>
  <si>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</si>
  <si>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</si>
  <si>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</si>
  <si>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</si>
  <si>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</si>
  <si>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</si>
  <si>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</si>
  <si>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</si>
  <si>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</si>
  <si>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</si>
  <si>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</si>
  <si>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</si>
  <si>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</si>
  <si>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</si>
  <si>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</si>
  <si>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</si>
  <si>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</si>
  <si>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</si>
  <si>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</si>
  <si>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</si>
  <si>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</si>
  <si>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</si>
  <si>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</si>
  <si>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</si>
  <si>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</si>
  <si>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</si>
  <si>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</si>
  <si>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</si>
  <si>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</si>
  <si>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</si>
  <si>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</si>
  <si>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</si>
  <si>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</si>
  <si>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</si>
  <si>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</si>
  <si>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</si>
  <si>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</si>
  <si>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</si>
  <si>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</si>
  <si>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</si>
  <si>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</si>
  <si>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</si>
  <si>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</si>
  <si>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</si>
  <si>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</si>
  <si>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</si>
  <si>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</si>
  <si>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</si>
  <si>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</si>
  <si>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</si>
  <si>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</si>
  <si>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</si>
  <si>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</si>
  <si>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</si>
  <si>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</si>
  <si>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</si>
  <si>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</si>
  <si>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</si>
  <si>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</si>
  <si>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</si>
  <si>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</si>
  <si>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</si>
  <si>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</si>
  <si>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</si>
  <si>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</si>
  <si>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</si>
  <si>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</si>
  <si>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</si>
  <si>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</si>
  <si>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</si>
  <si>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</si>
  <si>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</si>
  <si>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</si>
  <si>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</si>
  <si>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</si>
  <si>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</si>
  <si>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</si>
  <si>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</si>
  <si>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</si>
  <si>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</si>
  <si>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</si>
  <si>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</si>
  <si>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</si>
  <si>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</si>
  <si>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</si>
  <si>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</si>
  <si>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</si>
  <si>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</si>
  <si>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</si>
  <si>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</si>
  <si>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</si>
  <si>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</si>
  <si>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</si>
  <si>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</si>
  <si>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</si>
  <si>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</si>
  <si>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</si>
  <si>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</si>
  <si>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</si>
  <si>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</si>
  <si>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</si>
  <si>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</si>
  <si>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</si>
  <si>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</si>
  <si>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</si>
  <si>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</si>
  <si>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</si>
  <si>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</si>
  <si>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</si>
  <si>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</si>
  <si>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</si>
  <si>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</si>
  <si>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</si>
  <si>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</si>
  <si>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</si>
  <si>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</si>
  <si>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</si>
  <si>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</si>
  <si>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</si>
  <si>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</si>
  <si>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</si>
  <si>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</si>
  <si>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</si>
  <si>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</si>
  <si>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</si>
  <si>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</si>
  <si>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</si>
  <si>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</si>
  <si>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</si>
  <si>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</si>
  <si>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</si>
  <si>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</si>
  <si>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</si>
  <si>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</si>
  <si>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</si>
  <si>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</si>
  <si>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</si>
  <si>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</si>
  <si>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</si>
  <si>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</si>
  <si>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</si>
  <si>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</si>
  <si>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</si>
  <si>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</si>
  <si>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</si>
  <si>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</si>
  <si>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</si>
  <si>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</si>
  <si>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</si>
  <si>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</si>
  <si>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</si>
  <si>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</si>
  <si>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</si>
  <si>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</si>
  <si>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</si>
  <si>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</si>
  <si>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</si>
  <si>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</si>
  <si>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</si>
  <si>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</si>
  <si>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</si>
  <si>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</si>
  <si>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</si>
  <si>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</si>
  <si>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</si>
  <si>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</si>
  <si>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</si>
  <si>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</si>
  <si>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</si>
  <si>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</si>
  <si>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</si>
  <si>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</si>
  <si>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</si>
  <si>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</si>
  <si>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</si>
  <si>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</si>
  <si>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</si>
  <si>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</si>
  <si>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</si>
  <si>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</si>
  <si>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</si>
  <si>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</si>
  <si>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</si>
  <si>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</si>
  <si>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</si>
  <si>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</si>
  <si>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</si>
  <si>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</si>
  <si>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</si>
  <si>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</si>
  <si>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</si>
  <si>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</si>
  <si>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</si>
  <si>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</si>
  <si>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</si>
  <si>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</si>
  <si>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</si>
  <si>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</si>
  <si>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</si>
  <si>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</si>
  <si>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</si>
  <si>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</si>
  <si>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</si>
  <si>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</si>
  <si>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</si>
  <si>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</si>
  <si>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</si>
  <si>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</si>
  <si>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</si>
  <si>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</si>
  <si>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</si>
  <si>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</si>
  <si>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</si>
  <si>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</si>
  <si>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</si>
  <si>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</si>
  <si>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</si>
  <si>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</si>
  <si>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</si>
  <si>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</si>
  <si>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</si>
  <si>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</si>
  <si>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</si>
  <si>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</si>
  <si>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</si>
  <si>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</si>
  <si>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</si>
  <si>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</si>
  <si>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</si>
  <si>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</si>
  <si>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</si>
  <si>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</si>
  <si>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</si>
  <si>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</si>
  <si>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</si>
  <si>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</si>
  <si>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</si>
  <si>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</si>
  <si>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</si>
  <si>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</si>
  <si>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</si>
  <si>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</si>
  <si>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</si>
  <si>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</si>
  <si>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</si>
  <si>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</si>
  <si>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</si>
  <si>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</si>
  <si>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</si>
  <si>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</si>
  <si>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</si>
  <si>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</si>
  <si>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</si>
  <si>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</si>
  <si>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</si>
  <si>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</si>
  <si>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</si>
  <si>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</si>
  <si>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</si>
  <si>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</si>
  <si>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</si>
  <si>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</si>
  <si>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</si>
  <si>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</si>
  <si>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</si>
  <si>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</si>
  <si>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</si>
  <si>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</si>
  <si>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</si>
  <si>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</si>
  <si>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</si>
  <si>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</si>
  <si>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</si>
  <si>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</si>
  <si>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</si>
  <si>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</si>
  <si>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</si>
  <si>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</si>
  <si>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</si>
  <si>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</si>
  <si>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</si>
  <si>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</si>
  <si>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</si>
  <si>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</si>
  <si>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</si>
  <si>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</si>
  <si>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</si>
  <si>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</si>
  <si>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</si>
  <si>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</si>
  <si>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</si>
  <si>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</si>
  <si>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</si>
  <si>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</si>
  <si>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</si>
  <si>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</si>
  <si>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</si>
  <si>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</si>
  <si>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</si>
  <si>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</si>
  <si>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</si>
  <si>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</si>
  <si>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</si>
  <si>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</si>
  <si>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</si>
  <si>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</si>
  <si>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</si>
  <si>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</si>
  <si>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</si>
  <si>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</si>
  <si>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</si>
  <si>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</si>
  <si>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</si>
  <si>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</si>
  <si>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</si>
  <si>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</si>
  <si>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</si>
  <si>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</si>
  <si>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</si>
  <si>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</si>
  <si>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</si>
  <si>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</si>
  <si>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</si>
  <si>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</si>
  <si>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</si>
  <si>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</si>
  <si>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</si>
  <si>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</si>
  <si>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</si>
  <si>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</si>
  <si>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</si>
  <si>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</si>
  <si>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</si>
  <si>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</si>
  <si>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</si>
  <si>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</si>
  <si>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</si>
  <si>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</si>
  <si>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</si>
  <si>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</si>
  <si>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</si>
  <si>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</si>
  <si>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</si>
  <si>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</si>
  <si>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</si>
  <si>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</si>
  <si>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</si>
  <si>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</si>
  <si>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</si>
  <si>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</si>
  <si>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</si>
  <si>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</si>
  <si>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</si>
  <si>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</si>
  <si>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</si>
  <si>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</si>
  <si>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</si>
  <si>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</si>
  <si>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</si>
  <si>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</si>
  <si>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</si>
  <si>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</si>
  <si>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</si>
  <si>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</si>
  <si>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</si>
  <si>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</si>
  <si>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</si>
  <si>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</si>
  <si>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</si>
  <si>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</si>
  <si>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</si>
  <si>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</si>
  <si>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</si>
  <si>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</si>
  <si>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</si>
  <si>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</si>
  <si>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</si>
  <si>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</si>
  <si>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</si>
  <si>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</si>
  <si>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</si>
  <si>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</si>
  <si>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</si>
  <si>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</si>
  <si>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</si>
  <si>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</si>
  <si>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</si>
  <si>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</si>
  <si>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</si>
  <si>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</si>
  <si>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</si>
  <si>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</si>
  <si>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</si>
  <si>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</si>
  <si>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</si>
  <si>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</si>
  <si>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</si>
  <si>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</si>
  <si>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</si>
  <si>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</si>
  <si>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</si>
  <si>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</si>
  <si>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</si>
  <si>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</si>
  <si>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</si>
  <si>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</si>
  <si>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</si>
  <si>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</si>
  <si>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</si>
  <si>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</si>
  <si>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</si>
  <si>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</si>
  <si>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</si>
  <si>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</si>
  <si>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</si>
  <si>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</si>
  <si>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</si>
  <si>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</si>
  <si>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</si>
  <si>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</si>
  <si>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</si>
  <si>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</si>
  <si>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</si>
  <si>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</si>
  <si>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</si>
  <si>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</si>
  <si>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</si>
  <si>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</si>
  <si>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</si>
  <si>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</si>
  <si>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</si>
  <si>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</si>
  <si>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</si>
  <si>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</si>
  <si>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</si>
  <si>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</si>
  <si>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</si>
  <si>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</si>
  <si>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</si>
  <si>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</si>
  <si>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</si>
  <si>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</si>
  <si>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</si>
  <si>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</si>
  <si>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</si>
  <si>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</si>
  <si>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</si>
  <si>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</si>
  <si>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</si>
  <si>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</si>
  <si>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</si>
  <si>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</si>
  <si>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</si>
  <si>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</si>
  <si>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</si>
  <si>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</si>
  <si>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</si>
  <si>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</si>
  <si>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</si>
  <si>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</si>
  <si>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</si>
  <si>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</si>
  <si>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</si>
  <si>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</si>
  <si>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</si>
  <si>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</si>
  <si>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</si>
  <si>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</si>
  <si>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</si>
  <si>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</si>
  <si>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</si>
  <si>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</si>
  <si>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</si>
  <si>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</si>
  <si>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</si>
  <si>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</si>
  <si>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</si>
  <si>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</si>
  <si>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</si>
  <si>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</si>
  <si>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</si>
  <si>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</si>
  <si>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</si>
  <si>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</si>
  <si>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</si>
  <si>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</si>
  <si>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</si>
  <si>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</si>
  <si>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</si>
  <si>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</si>
  <si>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</si>
  <si>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</si>
  <si>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</si>
  <si>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</si>
  <si>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</si>
  <si>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</si>
  <si>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</si>
  <si>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</si>
  <si>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</si>
  <si>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</si>
  <si>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</si>
  <si>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</si>
  <si>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</si>
  <si>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</si>
  <si>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</si>
  <si>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</si>
  <si>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</si>
  <si>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</si>
  <si>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</si>
  <si>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</si>
  <si>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</si>
  <si>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</si>
  <si>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</si>
  <si>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</si>
  <si>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</si>
  <si>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</si>
  <si>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</si>
  <si>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</si>
  <si>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</si>
  <si>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</si>
  <si>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</si>
  <si>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</si>
  <si>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</si>
  <si>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</si>
  <si>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</si>
  <si>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</si>
  <si>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</si>
  <si>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</si>
  <si>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</si>
  <si>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</si>
  <si>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</si>
  <si>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</si>
  <si>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</si>
  <si>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</si>
  <si>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</si>
  <si>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</si>
  <si>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</si>
  <si>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</si>
  <si>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</si>
  <si>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</si>
  <si>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</si>
  <si>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</si>
  <si>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</si>
  <si>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</si>
  <si>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</si>
  <si>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</si>
  <si>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</si>
  <si>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</si>
  <si>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</si>
  <si>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</si>
  <si>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</si>
  <si>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</si>
  <si>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</si>
  <si>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</si>
  <si>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</si>
  <si>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</si>
  <si>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</si>
  <si>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</si>
  <si>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</si>
  <si>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</si>
  <si>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</si>
  <si>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</si>
  <si>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</si>
  <si>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</si>
  <si>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</si>
  <si>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</si>
  <si>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</si>
  <si>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</si>
  <si>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</si>
  <si>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</si>
  <si>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</si>
  <si>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</si>
  <si>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</si>
  <si>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</si>
  <si>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</si>
  <si>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</si>
  <si>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</si>
  <si>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</si>
  <si>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</si>
  <si>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</si>
  <si>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</si>
  <si>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</si>
  <si>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</si>
  <si>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</si>
  <si>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</si>
  <si>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</si>
  <si>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</si>
  <si>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</si>
  <si>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</si>
  <si>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</si>
  <si>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</si>
  <si>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</si>
  <si>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</si>
  <si>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</si>
  <si>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</si>
  <si>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</si>
  <si>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</si>
  <si>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</si>
  <si>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</si>
  <si>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</si>
  <si>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</si>
  <si>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</si>
  <si>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</si>
  <si>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</si>
  <si>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</si>
  <si>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</si>
  <si>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</si>
  <si>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</si>
  <si>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</si>
  <si>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</si>
  <si>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</si>
  <si>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</si>
  <si>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</si>
  <si>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</si>
  <si>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</si>
  <si>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</si>
  <si>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</si>
  <si>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</si>
  <si>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</si>
  <si>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</si>
  <si>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</si>
  <si>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</si>
  <si>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</si>
  <si>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</si>
  <si>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</si>
  <si>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</si>
  <si>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</si>
  <si>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</si>
  <si>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</si>
  <si>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</si>
  <si>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</si>
  <si>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</si>
  <si>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</si>
  <si>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</si>
  <si>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</si>
  <si>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</si>
  <si>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</si>
  <si>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</si>
  <si>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</si>
  <si>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</si>
  <si>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</si>
  <si>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</si>
  <si>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</si>
  <si>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</si>
  <si>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</si>
  <si>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</si>
  <si>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</si>
  <si>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</si>
  <si>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</si>
  <si>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</si>
  <si>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</si>
  <si>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</si>
  <si>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</si>
  <si>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</si>
  <si>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</si>
  <si>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</si>
  <si>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</si>
  <si>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</si>
  <si>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</si>
  <si>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</si>
  <si>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</si>
  <si>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</si>
  <si>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</si>
  <si>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</si>
  <si>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</si>
  <si>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</si>
  <si>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</si>
  <si>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</si>
  <si>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</si>
  <si>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</si>
  <si>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</si>
  <si>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</si>
  <si>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</si>
  <si>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</si>
  <si>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</si>
  <si>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</si>
  <si>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</si>
  <si>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</si>
  <si>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</si>
  <si>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</si>
  <si>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</si>
  <si>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</si>
  <si>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</si>
  <si>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</si>
  <si>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</si>
  <si>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</si>
  <si>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</si>
  <si>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</si>
  <si>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</si>
  <si>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</si>
  <si>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</si>
  <si>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</si>
  <si>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</si>
  <si>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</si>
  <si>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</si>
  <si>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</si>
  <si>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</si>
  <si>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</si>
  <si>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</si>
  <si>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</si>
  <si>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</si>
  <si>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</si>
  <si>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</si>
  <si>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</si>
  <si>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</si>
  <si>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</si>
  <si>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</si>
  <si>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</si>
  <si>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</si>
  <si>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</si>
  <si>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</si>
  <si>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</si>
  <si>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</si>
  <si>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</si>
  <si>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</si>
  <si>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</si>
  <si>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</si>
  <si>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</si>
  <si>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</si>
  <si>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</si>
  <si>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</si>
  <si>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</si>
  <si>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</si>
  <si>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</si>
  <si>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</si>
  <si>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</si>
  <si>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</si>
  <si>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</si>
  <si>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</si>
  <si>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</si>
  <si>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</si>
  <si>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</si>
  <si>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</si>
  <si>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</si>
  <si>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</si>
  <si>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</si>
  <si>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</si>
  <si>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</si>
  <si>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</si>
  <si>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</si>
  <si>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</si>
  <si>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</si>
  <si>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</si>
  <si>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</si>
  <si>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</si>
  <si>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</si>
  <si>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</si>
  <si>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</si>
  <si>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</si>
  <si>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</si>
  <si>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</si>
  <si>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</si>
  <si>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</si>
  <si>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</si>
  <si>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</si>
  <si>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</si>
  <si>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</si>
  <si>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</si>
  <si>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</si>
  <si>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</si>
  <si>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</si>
  <si>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</si>
  <si>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</si>
  <si>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</si>
  <si>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</si>
  <si>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</si>
  <si>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</si>
  <si>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</si>
  <si>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</si>
  <si>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</si>
  <si>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</si>
  <si>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</si>
  <si>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</si>
  <si>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</si>
  <si>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</si>
  <si>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</si>
  <si>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</si>
  <si>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</si>
  <si>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</si>
  <si>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</si>
  <si>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</si>
  <si>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</si>
  <si>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</si>
  <si>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</si>
  <si>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</si>
  <si>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</si>
  <si>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</si>
  <si>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</si>
  <si>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</si>
  <si>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</si>
  <si>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</si>
  <si>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</si>
  <si>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</si>
  <si>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</si>
  <si>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</si>
  <si>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</si>
  <si>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</si>
  <si>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</si>
  <si>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</si>
  <si>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</si>
  <si>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</si>
  <si>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</si>
  <si>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</si>
  <si>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</si>
  <si>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</si>
  <si>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</si>
  <si>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</si>
  <si>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</si>
  <si>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</si>
  <si>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</si>
  <si>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</si>
  <si>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</si>
  <si>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</si>
  <si>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</si>
  <si>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</si>
  <si>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</si>
  <si>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</si>
  <si>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</si>
  <si>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</si>
  <si>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</si>
  <si>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</si>
  <si>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</si>
  <si>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</si>
  <si>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</si>
  <si>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</si>
  <si>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</si>
  <si>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</si>
  <si>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</si>
  <si>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</si>
  <si>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</si>
  <si>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</si>
  <si>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</si>
  <si>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</si>
  <si>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</si>
  <si>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</si>
  <si>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</si>
  <si>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</si>
  <si>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</si>
  <si>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</si>
  <si>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</si>
  <si>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</si>
  <si>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</si>
  <si>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</si>
  <si>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</si>
  <si>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</si>
  <si>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</si>
  <si>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</si>
  <si>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</si>
  <si>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</si>
  <si>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</si>
  <si>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</si>
  <si>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</si>
  <si>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</si>
  <si>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</si>
  <si>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</si>
  <si>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</si>
  <si>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</si>
  <si>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</si>
  <si>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</si>
  <si>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</si>
  <si>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</si>
  <si>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</si>
  <si>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</si>
  <si>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</si>
  <si>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</si>
  <si>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</si>
  <si>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</si>
  <si>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</si>
  <si>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</si>
  <si>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</si>
  <si>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</si>
  <si>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</si>
  <si>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</si>
  <si>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</si>
  <si>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</si>
  <si>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</si>
  <si>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</si>
  <si>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</si>
  <si>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</si>
  <si>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</si>
  <si>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</si>
  <si>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</si>
  <si>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</si>
  <si>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</si>
  <si>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</si>
  <si>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</si>
  <si>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</si>
  <si>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</si>
  <si>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</si>
  <si>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</si>
  <si>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</si>
  <si>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</si>
  <si>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</si>
  <si>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</si>
  <si>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</si>
  <si>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</si>
  <si>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</si>
  <si>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</si>
  <si>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</si>
  <si>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</si>
  <si>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</si>
  <si>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</si>
  <si>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</si>
  <si>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</si>
  <si>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</si>
  <si>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</si>
  <si>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</si>
  <si>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</si>
  <si>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</si>
  <si>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</si>
  <si>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</si>
  <si>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</si>
  <si>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</si>
  <si>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</si>
  <si>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</si>
  <si>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</si>
  <si>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</si>
  <si>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</si>
  <si>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</si>
  <si>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</si>
  <si>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</si>
  <si>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</si>
  <si>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</si>
  <si>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</si>
  <si>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</si>
  <si>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</si>
  <si>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</si>
  <si>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</si>
  <si>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</si>
  <si>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</si>
  <si>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</si>
  <si>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</si>
  <si>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</si>
  <si>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</si>
  <si>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</si>
  <si>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</si>
  <si>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</si>
  <si>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</si>
  <si>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</si>
  <si>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</si>
  <si>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</si>
  <si>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</si>
  <si>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</si>
  <si>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</si>
  <si>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</si>
  <si>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</si>
  <si>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</si>
  <si>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</si>
  <si>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</si>
  <si>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</si>
  <si>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</si>
  <si>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</si>
  <si>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</si>
  <si>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</si>
  <si>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</si>
  <si>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</si>
  <si>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</si>
  <si>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</si>
  <si>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</si>
  <si>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</si>
  <si>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</si>
  <si>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</si>
  <si>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</si>
  <si>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</si>
  <si>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</si>
  <si>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</si>
  <si>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</si>
  <si>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</si>
  <si>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</si>
  <si>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</si>
  <si>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</si>
  <si>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</si>
  <si>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</si>
  <si>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</si>
  <si>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</si>
  <si>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</si>
  <si>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</si>
  <si>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</si>
  <si>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</si>
  <si>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</si>
  <si>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</si>
  <si>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</si>
  <si>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</si>
  <si>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</si>
  <si>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</si>
  <si>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</si>
  <si>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</si>
  <si>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</si>
  <si>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</si>
  <si>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</si>
  <si>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</si>
  <si>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</si>
  <si>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</si>
  <si>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</si>
  <si>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</si>
  <si>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</si>
  <si>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</si>
  <si>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</si>
  <si>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</si>
  <si>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</si>
  <si>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</si>
  <si>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</si>
  <si>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</si>
  <si>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</si>
  <si>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</si>
  <si>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</si>
  <si>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</si>
  <si>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</si>
  <si>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</si>
  <si>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</si>
  <si>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</si>
  <si>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</si>
  <si>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</si>
  <si>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</si>
  <si>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</si>
  <si>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</si>
  <si>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</si>
  <si>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</si>
  <si>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</si>
  <si>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</si>
  <si>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</si>
  <si>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</si>
  <si>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</si>
  <si>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</si>
  <si>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</si>
  <si>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</si>
  <si>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</si>
  <si>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</si>
  <si>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</si>
  <si>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</si>
  <si>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</si>
  <si>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</si>
  <si>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</si>
  <si>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</si>
  <si>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</si>
  <si>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</si>
  <si>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</si>
  <si>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</si>
  <si>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</si>
  <si>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</si>
  <si>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</si>
  <si>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</si>
  <si>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</si>
  <si>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</si>
  <si>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</si>
  <si>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</si>
  <si>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</si>
  <si>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</si>
  <si>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</si>
  <si>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</si>
  <si>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</si>
  <si>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</si>
  <si>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</si>
  <si>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</si>
  <si>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</si>
  <si>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</si>
  <si>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</si>
  <si>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</si>
  <si>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</si>
  <si>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</si>
  <si>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</si>
  <si>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</si>
  <si>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</si>
  <si>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</si>
  <si>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</si>
  <si>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</si>
  <si>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</si>
  <si>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</si>
  <si>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</si>
  <si>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</si>
  <si>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</si>
  <si>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</si>
  <si>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</si>
  <si>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</si>
  <si>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</si>
  <si>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</si>
  <si>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</si>
  <si>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</si>
  <si>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</si>
  <si>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</si>
  <si>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</si>
  <si>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</si>
  <si>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</si>
  <si>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</si>
  <si>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</si>
  <si>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</si>
  <si>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</si>
  <si>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</si>
  <si>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</si>
  <si>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</si>
  <si>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</si>
  <si>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</si>
  <si>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</si>
  <si>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</si>
  <si>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</si>
  <si>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</si>
  <si>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</si>
  <si>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</si>
  <si>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</si>
  <si>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</si>
  <si>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</si>
  <si>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</si>
  <si>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</si>
  <si>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</si>
  <si>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</si>
  <si>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</si>
  <si>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</si>
  <si>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</si>
  <si>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</si>
  <si>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</si>
  <si>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</si>
  <si>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</si>
  <si>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</si>
  <si>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</si>
  <si>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</si>
  <si>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</si>
  <si>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</si>
  <si>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</si>
  <si>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</si>
  <si>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</si>
  <si>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</si>
  <si>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</si>
  <si>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</si>
  <si>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</si>
  <si>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</si>
  <si>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</si>
  <si>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</si>
  <si>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</si>
  <si>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</si>
  <si>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</si>
  <si>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</si>
  <si>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</si>
  <si>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</si>
  <si>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</si>
  <si>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</si>
  <si>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</si>
  <si>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</si>
  <si>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</si>
  <si>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</si>
  <si>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</si>
  <si>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</si>
  <si>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</si>
  <si>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</si>
  <si>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</si>
  <si>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</si>
  <si>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</si>
  <si>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</si>
  <si>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</si>
  <si>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</si>
  <si>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</si>
  <si>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</si>
  <si>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</si>
  <si>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</si>
  <si>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</si>
  <si>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</si>
  <si>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</si>
  <si>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</si>
  <si>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</si>
  <si>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</si>
  <si>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</si>
  <si>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</si>
  <si>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</si>
  <si>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</si>
  <si>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</si>
  <si>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</si>
  <si>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</si>
  <si>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</si>
  <si>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</si>
  <si>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</si>
  <si>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</si>
  <si>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</si>
  <si>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</si>
  <si>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</si>
  <si>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</si>
  <si>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</si>
  <si>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</si>
  <si>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</si>
  <si>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</si>
  <si>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</si>
  <si>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</si>
  <si>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</si>
  <si>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</si>
  <si>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</si>
  <si>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</si>
  <si>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</si>
  <si>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</si>
  <si>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</si>
  <si>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</si>
  <si>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</si>
  <si>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</si>
  <si>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</si>
  <si>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</si>
  <si>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</si>
  <si>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</si>
  <si>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</si>
  <si>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</si>
  <si>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</si>
  <si>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</si>
  <si>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</si>
  <si>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</si>
  <si>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</si>
  <si>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</si>
  <si>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</si>
  <si>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</si>
  <si>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</si>
  <si>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</si>
  <si>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</si>
  <si>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</si>
  <si>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</si>
  <si>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</si>
  <si>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</si>
  <si>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</si>
  <si>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</si>
  <si>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</si>
  <si>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</si>
  <si>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</si>
  <si>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</si>
  <si>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</si>
  <si>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</si>
  <si>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</si>
  <si>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</si>
  <si>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</si>
  <si>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</si>
  <si>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</si>
  <si>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</si>
  <si>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</si>
  <si>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</si>
  <si>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</si>
  <si>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</si>
  <si>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</si>
  <si>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</si>
  <si>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</si>
  <si>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</si>
  <si>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</si>
  <si>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</si>
  <si>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</si>
  <si>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</si>
  <si>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</si>
  <si>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</si>
  <si>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</si>
  <si>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</si>
  <si>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</si>
  <si>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</si>
  <si>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</si>
  <si>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</si>
  <si>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</si>
  <si>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</si>
  <si>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</si>
  <si>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</si>
  <si>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</si>
  <si>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</si>
  <si>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</si>
  <si>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</si>
  <si>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</si>
  <si>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</si>
  <si>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</si>
  <si>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</si>
  <si>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</si>
  <si>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</si>
  <si>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</si>
  <si>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</si>
  <si>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</si>
  <si>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</si>
  <si>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</si>
  <si>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</si>
  <si>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</si>
  <si>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</si>
  <si>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</si>
  <si>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</si>
  <si>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</si>
  <si>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</si>
  <si>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</si>
  <si>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</si>
  <si>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</si>
  <si>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</si>
  <si>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</si>
  <si>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</si>
  <si>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</si>
  <si>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</si>
  <si>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</si>
  <si>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</si>
  <si>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</si>
  <si>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</si>
  <si>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</si>
  <si>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</si>
  <si>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</si>
  <si>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</si>
  <si>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</si>
  <si>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</si>
  <si>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</si>
  <si>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</si>
  <si>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</si>
  <si>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</si>
  <si>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</si>
  <si>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</si>
  <si>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</si>
  <si>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</si>
  <si>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</si>
  <si>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</si>
  <si>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</si>
  <si>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</si>
  <si>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</si>
  <si>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</si>
  <si>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</si>
  <si>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</si>
  <si>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</si>
  <si>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</si>
  <si>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</si>
  <si>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</si>
  <si>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</si>
  <si>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</si>
  <si>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</si>
  <si>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</si>
  <si>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</si>
  <si>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</si>
  <si>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</si>
  <si>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</si>
  <si>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</si>
  <si>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</si>
  <si>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</si>
  <si>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</si>
  <si>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</si>
  <si>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</si>
  <si>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</si>
  <si>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</si>
  <si>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</si>
  <si>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</si>
  <si>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</si>
  <si>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</si>
  <si>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</si>
  <si>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</si>
  <si>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</si>
  <si>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</si>
  <si>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</si>
  <si>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</si>
  <si>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</si>
  <si>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</si>
  <si>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</si>
  <si>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</si>
  <si>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</si>
  <si>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</si>
  <si>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</si>
  <si>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</si>
  <si>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</si>
  <si>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</si>
  <si>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</si>
  <si>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</si>
  <si>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</si>
  <si>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</si>
  <si>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</si>
  <si>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</si>
  <si>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</si>
  <si>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</si>
  <si>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</si>
  <si>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</si>
  <si>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</si>
  <si>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</si>
  <si>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</si>
  <si>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</si>
  <si>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</si>
  <si>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</si>
  <si>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</si>
  <si>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</si>
  <si>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</si>
  <si>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</si>
  <si>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</si>
  <si>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</si>
  <si>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</si>
  <si>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</si>
  <si>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</si>
  <si>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</si>
  <si>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</si>
  <si>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</si>
  <si>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</si>
  <si>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</si>
  <si>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</si>
  <si>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</si>
  <si>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</si>
  <si>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</si>
  <si>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</si>
  <si>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</si>
  <si>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</si>
  <si>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</si>
  <si>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</si>
  <si>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</si>
  <si>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</si>
  <si>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</si>
  <si>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</si>
  <si>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</si>
  <si>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</si>
  <si>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</si>
  <si>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</si>
  <si>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</si>
  <si>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</si>
  <si>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</si>
  <si>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</si>
  <si>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</si>
  <si>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</si>
  <si>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</si>
  <si>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</si>
  <si>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</si>
  <si>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</si>
  <si>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</si>
  <si>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</si>
  <si>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</si>
  <si>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</si>
  <si>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</si>
  <si>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</si>
  <si>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</si>
  <si>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</si>
  <si>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</si>
  <si>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</si>
  <si>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</si>
  <si>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</si>
  <si>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</si>
  <si>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</si>
  <si>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</si>
  <si>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</si>
  <si>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</si>
  <si>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</si>
  <si>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</si>
  <si>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</si>
  <si>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</si>
  <si>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</si>
  <si>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</si>
  <si>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</si>
  <si>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</si>
  <si>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</si>
  <si>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</si>
  <si>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</si>
  <si>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</si>
  <si>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</si>
  <si>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</si>
  <si>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</si>
  <si>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</si>
  <si>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</si>
  <si>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</si>
  <si>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</si>
  <si>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</si>
  <si>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</si>
  <si>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</si>
  <si>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</si>
  <si>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</si>
  <si>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</si>
  <si>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</si>
  <si>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</si>
  <si>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</si>
  <si>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</si>
  <si>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</si>
  <si>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</si>
  <si>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</si>
  <si>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</si>
  <si>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</si>
  <si>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</si>
  <si>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</si>
  <si>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</si>
  <si>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</si>
  <si>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</si>
  <si>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</si>
  <si>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</si>
  <si>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</si>
  <si>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</si>
  <si>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</si>
  <si>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</si>
  <si>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</si>
  <si>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</si>
  <si>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</si>
  <si>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</si>
  <si>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</si>
  <si>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</si>
  <si>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</si>
  <si>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</si>
  <si>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</si>
  <si>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</si>
  <si>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</si>
  <si>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</si>
  <si>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</si>
  <si>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</si>
  <si>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</si>
  <si>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</si>
  <si>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</si>
  <si>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</si>
  <si>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</si>
  <si>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</si>
  <si>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</si>
  <si>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</si>
  <si>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</si>
  <si>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</si>
  <si>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</si>
  <si>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</si>
  <si>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</si>
  <si>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</si>
  <si>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</si>
  <si>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</si>
  <si>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</si>
  <si>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</si>
  <si>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</si>
  <si>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</si>
  <si>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</si>
  <si>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</si>
  <si>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</si>
  <si>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</si>
  <si>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</si>
  <si>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</si>
  <si>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</si>
  <si>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</si>
  <si>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</si>
  <si>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</si>
  <si>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</si>
  <si>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</si>
  <si>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</si>
  <si>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</si>
  <si>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</si>
  <si>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</si>
  <si>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</si>
  <si>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</si>
  <si>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</si>
  <si>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</si>
  <si>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</si>
  <si>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</si>
  <si>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</si>
  <si>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</si>
  <si>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</si>
  <si>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</si>
  <si>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</si>
  <si>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</si>
  <si>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</si>
  <si>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</si>
  <si>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</si>
  <si>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</si>
  <si>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</si>
  <si>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</si>
  <si>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</si>
  <si>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</si>
  <si>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</si>
  <si>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</si>
  <si>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</si>
  <si>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</si>
  <si>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</si>
  <si>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</si>
  <si>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</si>
  <si>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</si>
  <si>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</si>
  <si>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</si>
  <si>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</si>
  <si>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</si>
  <si>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</si>
  <si>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</si>
  <si>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</si>
  <si>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</si>
  <si>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</si>
  <si>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</si>
  <si>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</si>
  <si>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</si>
  <si>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</si>
  <si>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</si>
  <si>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</si>
  <si>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</si>
  <si>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</si>
  <si>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</si>
  <si>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</si>
  <si>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</si>
  <si>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</si>
  <si>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</si>
  <si>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</si>
  <si>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</si>
  <si>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</si>
  <si>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</si>
  <si>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</si>
  <si>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</si>
  <si>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</si>
  <si>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</si>
  <si>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</si>
  <si>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</si>
  <si>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</si>
  <si>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</si>
  <si>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</si>
  <si>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</si>
  <si>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</si>
  <si>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</si>
  <si>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</si>
  <si>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</si>
  <si>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</si>
  <si>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</si>
  <si>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</si>
  <si>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</si>
  <si>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</si>
  <si>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</si>
  <si>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</si>
  <si>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</si>
  <si>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</si>
  <si>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</si>
  <si>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</si>
  <si>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</si>
  <si>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</si>
  <si>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</si>
  <si>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</si>
  <si>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</si>
  <si>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</si>
  <si>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</si>
  <si>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</si>
  <si>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</si>
  <si>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</si>
  <si>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</si>
  <si>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</si>
  <si>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</si>
  <si>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</si>
  <si>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</si>
  <si>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</si>
  <si>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</si>
  <si>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</si>
  <si>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</si>
  <si>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</si>
  <si>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</si>
  <si>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</si>
  <si>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</si>
  <si>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</si>
  <si>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</si>
  <si>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</si>
  <si>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</si>
  <si>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</si>
  <si>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</si>
  <si>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</si>
  <si>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</si>
  <si>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</si>
  <si>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</si>
  <si>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</si>
  <si>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</si>
  <si>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</si>
  <si>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</si>
  <si>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</si>
  <si>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</si>
  <si>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</si>
  <si>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</si>
  <si>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</si>
  <si>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</si>
  <si>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</si>
  <si>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</si>
  <si>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</si>
  <si>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</si>
  <si>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</si>
  <si>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</si>
  <si>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</si>
  <si>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</si>
  <si>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</si>
  <si>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</si>
  <si>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</si>
  <si>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</si>
  <si>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</si>
  <si>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</si>
  <si>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</si>
  <si>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</si>
  <si>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</si>
  <si>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</si>
  <si>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</si>
  <si>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</si>
  <si>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</si>
  <si>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</si>
  <si>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</si>
  <si>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</si>
  <si>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</si>
  <si>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</si>
  <si>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</si>
  <si>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</si>
  <si>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</si>
  <si>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</si>
  <si>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</si>
  <si>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</si>
  <si>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</si>
  <si>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</si>
  <si>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</si>
  <si>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</si>
  <si>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</si>
  <si>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</si>
  <si>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</si>
  <si>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</si>
  <si>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</si>
  <si>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</si>
  <si>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</si>
  <si>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</si>
  <si>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</si>
  <si>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</si>
  <si>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</si>
  <si>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</si>
  <si>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</si>
  <si>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</si>
  <si>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</si>
  <si>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</si>
  <si>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</si>
  <si>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</si>
  <si>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</si>
  <si>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</si>
  <si>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</si>
  <si>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</si>
  <si>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</si>
  <si>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</si>
  <si>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</si>
  <si>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</si>
  <si>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</si>
  <si>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</si>
  <si>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</si>
  <si>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</si>
  <si>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</si>
  <si>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</si>
  <si>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</si>
  <si>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</si>
  <si>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</si>
  <si>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</si>
  <si>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</si>
  <si>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</si>
  <si>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</si>
  <si>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</si>
  <si>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</si>
  <si>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</si>
  <si>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</si>
  <si>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</si>
  <si>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</si>
  <si>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</si>
  <si>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</si>
  <si>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</si>
  <si>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</si>
  <si>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</si>
  <si>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</si>
  <si>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</si>
  <si>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</si>
  <si>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</si>
  <si>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</si>
  <si>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</si>
  <si>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</si>
  <si>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</si>
  <si>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</si>
  <si>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</si>
  <si>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</si>
  <si>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</si>
  <si>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</si>
  <si>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</si>
  <si>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</si>
  <si>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</si>
  <si>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</si>
  <si>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</si>
  <si>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</si>
  <si>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</si>
  <si>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</si>
  <si>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</si>
  <si>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</si>
  <si>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</si>
  <si>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</si>
  <si>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</si>
  <si>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</si>
  <si>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</si>
  <si>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</si>
  <si>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</si>
  <si>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</si>
  <si>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</si>
  <si>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</si>
  <si>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</si>
  <si>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</si>
  <si>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</si>
  <si>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</si>
  <si>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</si>
  <si>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</si>
  <si>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</si>
  <si>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</si>
  <si>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</si>
  <si>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</si>
  <si>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</si>
  <si>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</si>
  <si>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</si>
  <si>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</si>
  <si>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</si>
  <si>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</si>
  <si>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</si>
  <si>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</si>
  <si>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</si>
  <si>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</si>
  <si>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</si>
  <si>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</si>
  <si>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</si>
  <si>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</si>
  <si>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</si>
  <si>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</si>
  <si>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</si>
  <si>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</si>
  <si>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</si>
  <si>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</si>
  <si>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</si>
  <si>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</si>
  <si>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</si>
  <si>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</si>
  <si>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</si>
  <si>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</si>
  <si>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</si>
  <si>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</si>
  <si>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</si>
  <si>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</si>
  <si>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</si>
  <si>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</si>
  <si>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</si>
  <si>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</si>
  <si>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</si>
  <si>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</si>
  <si>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</si>
  <si>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</si>
  <si>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</si>
  <si>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</si>
  <si>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</si>
  <si>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</si>
  <si>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</si>
  <si>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</si>
  <si>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</si>
  <si>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</si>
  <si>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</si>
  <si>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</si>
  <si>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</si>
  <si>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</si>
  <si>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</si>
  <si>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</si>
  <si>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</si>
  <si>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</si>
  <si>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</si>
  <si>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</si>
  <si>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</si>
  <si>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</si>
  <si>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</si>
  <si>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</si>
  <si>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</si>
  <si>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</si>
  <si>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</si>
  <si>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</si>
  <si>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</si>
  <si>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</si>
  <si>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</si>
  <si>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</si>
  <si>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</si>
  <si>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</si>
  <si>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</si>
  <si>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</si>
  <si>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</si>
  <si>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</si>
  <si>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</si>
  <si>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</si>
  <si>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</si>
  <si>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</si>
  <si>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</si>
  <si>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</si>
  <si>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</si>
  <si>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</si>
  <si>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</si>
  <si>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</si>
  <si>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</si>
  <si>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</si>
  <si>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</si>
  <si>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</si>
  <si>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</si>
  <si>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</si>
  <si>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</si>
  <si>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</si>
  <si>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</si>
  <si>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</si>
  <si>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</si>
  <si>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</si>
  <si>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</si>
  <si>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</si>
  <si>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</si>
  <si>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</si>
  <si>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</si>
  <si>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</si>
  <si>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</si>
  <si>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</si>
  <si>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</si>
  <si>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</si>
  <si>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</si>
  <si>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</si>
  <si>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</si>
  <si>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</si>
  <si>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</si>
  <si>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</si>
  <si>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</si>
  <si>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</si>
  <si>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</si>
  <si>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</si>
  <si>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</si>
  <si>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</si>
  <si>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</si>
  <si>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</si>
  <si>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</si>
  <si>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</si>
  <si>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</si>
  <si>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</si>
  <si>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</si>
  <si>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</si>
  <si>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</si>
  <si>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</si>
  <si>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</si>
  <si>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</si>
  <si>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</si>
  <si>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</si>
  <si>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</si>
  <si>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</si>
  <si>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</si>
  <si>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</si>
  <si>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</si>
  <si>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</si>
  <si>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</si>
  <si>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</si>
  <si>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</si>
  <si>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</si>
  <si>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</si>
  <si>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</si>
  <si>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</si>
  <si>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</si>
  <si>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</si>
  <si>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</si>
  <si>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</si>
  <si>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</si>
  <si>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</si>
  <si>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</si>
  <si>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</si>
  <si>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</si>
  <si>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</si>
  <si>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</si>
  <si>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</si>
  <si>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</si>
  <si>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</si>
  <si>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</si>
  <si>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</si>
  <si>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</si>
  <si>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</si>
  <si>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</si>
  <si>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</si>
  <si>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</si>
  <si>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</si>
  <si>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</si>
  <si>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</si>
  <si>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</si>
  <si>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</si>
  <si>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</si>
  <si>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</si>
  <si>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</si>
  <si>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</si>
  <si>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</si>
  <si>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</si>
  <si>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</si>
  <si>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</si>
  <si>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</si>
  <si>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</si>
  <si>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</si>
  <si>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</si>
  <si>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</si>
  <si>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</si>
  <si>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</si>
  <si>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</si>
  <si>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</si>
  <si>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</si>
  <si>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</si>
  <si>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</si>
  <si>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</si>
  <si>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</si>
  <si>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</si>
  <si>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</si>
  <si>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</si>
  <si>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</si>
  <si>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</si>
  <si>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</si>
  <si>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</si>
  <si>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</si>
  <si>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</si>
  <si>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</si>
  <si>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</si>
  <si>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</si>
  <si>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</si>
  <si>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</si>
  <si>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</si>
  <si>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</si>
  <si>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</si>
  <si>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</si>
  <si>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</si>
  <si>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</si>
  <si>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</si>
  <si>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</si>
  <si>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</si>
  <si>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</si>
  <si>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</si>
  <si>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</si>
  <si>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</si>
  <si>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</si>
  <si>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</si>
  <si>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</si>
  <si>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</si>
  <si>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</si>
  <si>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</si>
  <si>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</si>
  <si>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</si>
  <si>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</si>
  <si>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</si>
  <si>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</si>
  <si>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</si>
  <si>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</si>
  <si>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</si>
  <si>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</si>
  <si>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</si>
  <si>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</si>
  <si>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</si>
  <si>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</si>
  <si>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</si>
  <si>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</si>
  <si>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</si>
  <si>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</si>
  <si>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</si>
  <si>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</si>
  <si>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</si>
  <si>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</si>
  <si>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</si>
  <si>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</si>
  <si>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</si>
  <si>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</si>
  <si>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</si>
  <si>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</si>
  <si>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</si>
  <si>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</si>
  <si>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</si>
  <si>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</si>
  <si>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</si>
  <si>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</si>
  <si>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</si>
  <si>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</si>
  <si>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</si>
  <si>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</si>
  <si>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</si>
  <si>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</si>
  <si>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</si>
  <si>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</si>
  <si>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</si>
  <si>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</si>
  <si>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</si>
  <si>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</si>
  <si>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</si>
  <si>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</si>
  <si>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</si>
  <si>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</si>
  <si>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</si>
  <si>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</si>
  <si>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</si>
  <si>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</si>
  <si>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</si>
  <si>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</si>
  <si>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</si>
  <si>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</si>
  <si>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</si>
  <si>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</si>
  <si>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</si>
  <si>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</si>
  <si>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</si>
  <si>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</si>
  <si>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</si>
  <si>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</si>
  <si>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</si>
  <si>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</si>
  <si>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</si>
  <si>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</si>
  <si>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</si>
  <si>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</si>
  <si>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</si>
  <si>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</si>
  <si>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</si>
  <si>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</si>
  <si>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</si>
  <si>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</si>
  <si>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</si>
  <si>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</si>
  <si>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</si>
  <si>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</si>
  <si>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</si>
  <si>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</si>
  <si>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</si>
  <si>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</si>
  <si>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</si>
  <si>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</si>
  <si>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</si>
  <si>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</si>
  <si>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</si>
  <si>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</si>
  <si>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</si>
  <si>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</si>
  <si>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</si>
  <si>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</si>
  <si>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</si>
  <si>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</si>
  <si>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</si>
  <si>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</si>
  <si>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</si>
  <si>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</si>
  <si>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</si>
  <si>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</si>
  <si>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</si>
  <si>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</si>
  <si>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</si>
  <si>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</si>
  <si>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</si>
  <si>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</si>
  <si>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</si>
  <si>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</si>
  <si>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</si>
  <si>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</si>
  <si>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</si>
  <si>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</si>
  <si>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</si>
  <si>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</si>
  <si>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</si>
  <si>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</si>
  <si>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</si>
  <si>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</si>
  <si>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</si>
  <si>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</si>
  <si>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</si>
  <si>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</si>
  <si>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</si>
  <si>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</si>
  <si>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</si>
  <si>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</si>
  <si>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</si>
  <si>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</si>
  <si>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</si>
  <si>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</si>
  <si>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</si>
  <si>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</si>
  <si>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</si>
  <si>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</si>
  <si>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</si>
  <si>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</si>
  <si>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</si>
  <si>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</si>
  <si>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</si>
  <si>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</si>
  <si>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</si>
  <si>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</si>
  <si>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</si>
  <si>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</si>
  <si>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</si>
  <si>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</si>
  <si>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</si>
  <si>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</si>
  <si>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</si>
  <si>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</si>
  <si>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</si>
  <si>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</si>
  <si>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</si>
  <si>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</si>
  <si>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</si>
  <si>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</si>
  <si>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</si>
  <si>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</si>
  <si>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</si>
  <si>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</si>
  <si>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</si>
  <si>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</si>
  <si>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</si>
  <si>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</si>
  <si>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</si>
  <si>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</si>
  <si>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</si>
  <si>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</si>
  <si>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</si>
  <si>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</si>
  <si>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</si>
  <si>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</si>
  <si>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</si>
  <si>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</si>
  <si>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</si>
  <si>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</si>
  <si>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</si>
  <si>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</si>
  <si>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</si>
  <si>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</si>
  <si>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</si>
  <si>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</si>
  <si>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</si>
  <si>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</si>
  <si>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</si>
  <si>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</si>
  <si>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</si>
  <si>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</si>
  <si>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</si>
  <si>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</si>
  <si>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</si>
  <si>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</si>
  <si>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</si>
  <si>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</si>
  <si>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</si>
  <si>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</si>
  <si>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</si>
  <si>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</si>
  <si>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</si>
  <si>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</si>
  <si>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</si>
  <si>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</si>
  <si>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</si>
  <si>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</si>
  <si>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</si>
  <si>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</si>
  <si>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</si>
  <si>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</si>
  <si>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</si>
  <si>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</si>
  <si>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</si>
  <si>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</si>
  <si>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</si>
  <si>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</si>
  <si>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</si>
  <si>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</si>
  <si>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</si>
  <si>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</si>
  <si>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</si>
  <si>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</si>
  <si>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</si>
  <si>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</si>
  <si>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</si>
  <si>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</si>
  <si>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</si>
  <si>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</si>
  <si>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</si>
  <si>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</si>
  <si>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</si>
  <si>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</si>
  <si>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</si>
  <si>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</si>
  <si>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</si>
  <si>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</si>
  <si>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</si>
  <si>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</si>
  <si>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</si>
  <si>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</si>
  <si>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</si>
  <si>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</si>
  <si>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</si>
  <si>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</si>
  <si>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</si>
  <si>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</si>
  <si>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</si>
  <si>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</si>
  <si>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</si>
  <si>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</si>
  <si>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</si>
  <si>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</si>
  <si>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</si>
  <si>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</si>
  <si>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</si>
  <si>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</si>
  <si>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</si>
  <si>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</si>
  <si>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</si>
  <si>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</si>
  <si>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</si>
  <si>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</si>
  <si>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</si>
  <si>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</si>
  <si>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</si>
  <si>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</si>
  <si>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</si>
  <si>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</si>
  <si>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</si>
  <si>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</si>
  <si>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</si>
  <si>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</si>
  <si>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</si>
  <si>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</si>
  <si>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</si>
  <si>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</si>
  <si>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</si>
  <si>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</si>
  <si>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</si>
  <si>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</si>
  <si>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</si>
  <si>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</si>
  <si>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</si>
  <si>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</si>
  <si>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</si>
  <si>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</si>
  <si>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</si>
  <si>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</si>
  <si>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</si>
  <si>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</si>
  <si>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</si>
  <si>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</si>
  <si>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</si>
  <si>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</si>
  <si>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</si>
  <si>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</si>
  <si>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</si>
  <si>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</si>
  <si>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</si>
  <si>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</si>
  <si>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</si>
  <si>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</si>
  <si>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</si>
  <si>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</si>
  <si>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</si>
  <si>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</si>
  <si>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</si>
  <si>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</si>
  <si>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</si>
  <si>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</si>
  <si>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</si>
  <si>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</si>
  <si>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</si>
  <si>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</si>
  <si>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</si>
  <si>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</si>
  <si>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</si>
  <si>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</si>
  <si>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</si>
  <si>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</si>
  <si>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</si>
  <si>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</si>
  <si>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</si>
  <si>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</si>
  <si>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</si>
  <si>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</si>
  <si>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</si>
  <si>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</si>
  <si>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</si>
  <si>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</si>
  <si>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</si>
  <si>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</si>
  <si>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</si>
  <si>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</si>
  <si>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</si>
  <si>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</si>
  <si>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</si>
  <si>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</si>
  <si>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</si>
  <si>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</si>
  <si>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</si>
  <si>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</si>
  <si>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</si>
  <si>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</si>
  <si>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</si>
  <si>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</si>
  <si>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</si>
  <si>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</si>
  <si>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</si>
  <si>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</si>
  <si>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</si>
  <si>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</si>
  <si>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</si>
  <si>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</si>
  <si>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</si>
  <si>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</si>
  <si>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</si>
  <si>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</si>
  <si>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</si>
  <si>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</si>
  <si>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</si>
  <si>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</si>
  <si>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</si>
  <si>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</si>
  <si>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</si>
  <si>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</si>
  <si>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</si>
  <si>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</si>
  <si>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</si>
  <si>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</si>
  <si>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</si>
  <si>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</si>
  <si>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</si>
  <si>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</si>
  <si>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</si>
  <si>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</si>
  <si>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</si>
  <si>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</si>
  <si>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</si>
  <si>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</si>
  <si>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</si>
  <si>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</si>
  <si>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</si>
  <si>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</si>
  <si>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</si>
  <si>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</si>
  <si>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</si>
  <si>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</si>
  <si>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</si>
  <si>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</si>
  <si>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</si>
  <si>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</si>
  <si>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</si>
  <si>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</si>
  <si>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</si>
  <si>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</si>
  <si>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</si>
  <si>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</si>
  <si>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</si>
  <si>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</si>
  <si>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</si>
  <si>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</si>
  <si>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</si>
  <si>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</si>
  <si>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</si>
  <si>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</si>
  <si>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</si>
  <si>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</si>
  <si>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</si>
  <si>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</si>
  <si>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</si>
  <si>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</si>
  <si>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</si>
  <si>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</si>
  <si>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</si>
  <si>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</si>
  <si>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</si>
  <si>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</si>
  <si>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</si>
  <si>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</si>
  <si>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</si>
  <si>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</si>
  <si>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</si>
  <si>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</si>
  <si>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</si>
  <si>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</si>
  <si>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</si>
  <si>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</si>
  <si>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</si>
  <si>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</si>
  <si>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</si>
  <si>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</si>
  <si>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</si>
  <si>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</si>
  <si>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</si>
  <si>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</si>
  <si>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</si>
  <si>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</si>
  <si>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</si>
  <si>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</si>
  <si>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</si>
  <si>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</si>
  <si>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</si>
  <si>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</si>
  <si>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</si>
  <si>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</si>
  <si>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</si>
  <si>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</si>
  <si>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</si>
  <si>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</si>
  <si>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</si>
  <si>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</si>
  <si>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</si>
  <si>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</si>
  <si>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</si>
  <si>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</si>
  <si>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</si>
  <si>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</si>
  <si>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</si>
  <si>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</si>
  <si>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</si>
  <si>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</si>
  <si>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</si>
  <si>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</si>
  <si>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</si>
  <si>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</si>
  <si>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</si>
  <si>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</si>
  <si>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</si>
  <si>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</si>
  <si>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</si>
  <si>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</si>
  <si>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</si>
  <si>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</si>
  <si>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</si>
  <si>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</si>
  <si>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</si>
  <si>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</si>
  <si>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</si>
  <si>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</si>
  <si>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</si>
  <si>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</si>
  <si>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</si>
  <si>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</si>
  <si>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</si>
  <si>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</si>
  <si>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</si>
  <si>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</si>
  <si>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</si>
  <si>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</si>
  <si>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</si>
  <si>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</si>
  <si>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</si>
  <si>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</si>
  <si>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</si>
  <si>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</si>
  <si>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</si>
  <si>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</si>
  <si>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</si>
  <si>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</si>
  <si>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</si>
  <si>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</si>
  <si>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</si>
  <si>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</si>
  <si>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</si>
  <si>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</si>
  <si>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</si>
  <si>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</si>
  <si>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</si>
  <si>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</si>
  <si>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</si>
  <si>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</si>
  <si>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</si>
  <si>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</si>
  <si>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</si>
  <si>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</si>
  <si>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</si>
  <si>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</si>
  <si>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</si>
  <si>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</si>
  <si>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</si>
  <si>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</si>
  <si>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</si>
  <si>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</si>
  <si>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</si>
  <si>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</si>
  <si>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</si>
  <si>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</si>
  <si>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</si>
  <si>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</si>
  <si>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</si>
  <si>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</si>
  <si>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</si>
  <si>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</si>
  <si>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</si>
  <si>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</si>
  <si>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</si>
  <si>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</si>
  <si>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</si>
  <si>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</si>
  <si>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</si>
  <si>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</si>
  <si>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</si>
  <si>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</si>
  <si>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</si>
  <si>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</si>
  <si>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</si>
  <si>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</si>
  <si>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</si>
  <si>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</si>
  <si>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</si>
  <si>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</si>
  <si>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</si>
  <si>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</si>
  <si>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</si>
  <si>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</si>
  <si>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</si>
  <si>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</si>
  <si>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</si>
  <si>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</si>
  <si>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</si>
  <si>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</si>
  <si>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</si>
  <si>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</si>
  <si>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</si>
  <si>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</si>
  <si>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</si>
  <si>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</si>
  <si>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</si>
  <si>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</si>
  <si>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</si>
  <si>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</si>
  <si>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</si>
  <si>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</si>
  <si>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</si>
  <si>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</si>
  <si>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</si>
  <si>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</si>
  <si>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</si>
  <si>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</si>
  <si>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</si>
  <si>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</si>
  <si>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</si>
  <si>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</si>
  <si>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</si>
  <si>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</si>
  <si>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</si>
  <si>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</si>
  <si>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</si>
  <si>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</si>
  <si>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</si>
  <si>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</si>
  <si>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</si>
  <si>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</si>
  <si>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</si>
  <si>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</si>
  <si>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</si>
  <si>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</si>
  <si>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</si>
  <si>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</si>
  <si>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</si>
  <si>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</si>
  <si>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</si>
  <si>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</si>
  <si>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</si>
  <si>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</si>
  <si>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</si>
  <si>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</si>
  <si>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</si>
  <si>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</si>
  <si>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</si>
  <si>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</si>
  <si>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</si>
  <si>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</si>
  <si>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</si>
  <si>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</si>
  <si>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</si>
  <si>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</si>
  <si>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</si>
  <si>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</si>
  <si>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</si>
  <si>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</si>
  <si>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</si>
  <si>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</si>
  <si>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</si>
  <si>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</si>
  <si>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</si>
  <si>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</si>
  <si>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</si>
  <si>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</si>
  <si>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</si>
  <si>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</si>
  <si>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</si>
  <si>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</si>
  <si>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</si>
  <si>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</si>
  <si>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</si>
  <si>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</si>
  <si>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</si>
  <si>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</si>
  <si>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</si>
  <si>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</si>
  <si>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</si>
  <si>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</si>
  <si>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</si>
  <si>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</si>
  <si>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</si>
  <si>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</si>
  <si>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</si>
  <si>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</si>
  <si>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</si>
  <si>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</si>
  <si>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</si>
  <si>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</si>
  <si>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</si>
  <si>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</si>
  <si>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</si>
  <si>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</si>
  <si>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</si>
  <si>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</si>
  <si>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</si>
  <si>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</si>
  <si>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</si>
  <si>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</si>
  <si>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</si>
  <si>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</si>
  <si>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</si>
  <si>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</si>
  <si>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</si>
  <si>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</si>
  <si>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</si>
  <si>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</si>
  <si>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</si>
  <si>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</si>
  <si>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</si>
  <si>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</si>
  <si>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</si>
  <si>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</si>
  <si>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</si>
  <si>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</si>
  <si>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</si>
  <si>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</si>
  <si>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</si>
  <si>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</si>
  <si>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</si>
  <si>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</si>
  <si>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</si>
  <si>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</si>
  <si>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</si>
  <si>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</si>
  <si>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</si>
  <si>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</si>
  <si>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</si>
  <si>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</si>
  <si>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</si>
  <si>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</si>
  <si>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</si>
  <si>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</si>
  <si>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</si>
  <si>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</si>
  <si>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</si>
  <si>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</si>
  <si>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</si>
  <si>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</si>
  <si>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</si>
  <si>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</si>
  <si>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</si>
  <si>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</si>
  <si>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</si>
  <si>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</si>
  <si>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</si>
  <si>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</si>
  <si>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</si>
  <si>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</si>
  <si>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</si>
  <si>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</si>
  <si>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</si>
  <si>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</si>
  <si>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</si>
  <si>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</si>
  <si>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</si>
  <si>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</si>
  <si>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</si>
  <si>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</si>
  <si>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</si>
  <si>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</si>
  <si>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</si>
  <si>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</si>
  <si>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</si>
  <si>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</si>
  <si>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</si>
  <si>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</si>
  <si>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</si>
  <si>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</si>
  <si>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</si>
  <si>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</si>
  <si>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</si>
  <si>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</si>
  <si>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</si>
  <si>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</si>
  <si>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</si>
  <si>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</si>
  <si>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</si>
  <si>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</si>
  <si>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</si>
  <si>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</si>
  <si>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</si>
  <si>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</si>
  <si>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</si>
  <si>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</si>
  <si>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</si>
  <si>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</si>
  <si>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</si>
  <si>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</si>
  <si>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</si>
  <si>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</si>
  <si>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</si>
  <si>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</si>
  <si>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</si>
  <si>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</si>
  <si>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</si>
  <si>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</si>
  <si>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</si>
  <si>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</si>
  <si>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</si>
  <si>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</si>
  <si>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</si>
  <si>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</si>
  <si>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</si>
  <si>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</si>
  <si>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</si>
  <si>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</si>
  <si>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</si>
  <si>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</si>
  <si>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</si>
  <si>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</si>
  <si>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</si>
  <si>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</si>
  <si>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</si>
  <si>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</si>
  <si>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</si>
  <si>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</si>
  <si>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</si>
  <si>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</si>
  <si>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</si>
  <si>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</si>
  <si>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</si>
  <si>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</si>
  <si>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</si>
  <si>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</si>
  <si>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</si>
  <si>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</si>
  <si>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</si>
  <si>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</si>
  <si>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</si>
  <si>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</si>
  <si>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</si>
  <si>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</si>
  <si>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</si>
  <si>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</si>
  <si>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</si>
  <si>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</si>
  <si>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</si>
  <si>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</si>
  <si>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</si>
  <si>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</si>
  <si>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</si>
  <si>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</si>
  <si>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</si>
  <si>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</si>
  <si>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</si>
  <si>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</si>
  <si>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</si>
  <si>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</si>
  <si>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</si>
  <si>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</si>
  <si>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</si>
  <si>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</si>
  <si>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</si>
  <si>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</si>
  <si>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</si>
  <si>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</si>
  <si>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</si>
  <si>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</si>
  <si>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</si>
  <si>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</si>
  <si>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</si>
  <si>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</si>
  <si>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</si>
  <si>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</si>
  <si>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</si>
  <si>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</si>
  <si>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</si>
  <si>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</si>
  <si>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</si>
  <si>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</si>
  <si>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</si>
  <si>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</si>
  <si>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</si>
  <si>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</si>
  <si>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</si>
  <si>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</si>
  <si>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</si>
  <si>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</si>
  <si>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</si>
  <si>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</si>
  <si>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</si>
  <si>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</si>
  <si>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</si>
  <si>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</si>
  <si>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</si>
  <si>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</si>
  <si>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</si>
  <si>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</si>
  <si>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</si>
  <si>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</si>
  <si>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</si>
  <si>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</si>
  <si>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</si>
  <si>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</si>
  <si>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</si>
  <si>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</si>
  <si>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</si>
  <si>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</si>
  <si>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</si>
  <si>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</si>
  <si>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</si>
  <si>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</si>
  <si>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</si>
  <si>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</si>
  <si>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</si>
  <si>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</si>
  <si>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</si>
  <si>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</si>
  <si>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</si>
  <si>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</si>
  <si>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</si>
  <si>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</si>
  <si>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</si>
  <si>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</si>
  <si>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</si>
  <si>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</si>
  <si>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</si>
  <si>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</si>
  <si>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</si>
  <si>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</si>
  <si>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</si>
  <si>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</si>
  <si>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</si>
  <si>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</si>
  <si>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</si>
  <si>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</si>
  <si>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</si>
  <si>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</si>
  <si>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</si>
  <si>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</si>
  <si>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</si>
  <si>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</si>
  <si>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</si>
  <si>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</si>
  <si>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</si>
  <si>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</si>
  <si>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</si>
  <si>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</si>
  <si>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</si>
  <si>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</si>
  <si>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</si>
  <si>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</si>
  <si>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</si>
  <si>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</si>
  <si>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</si>
  <si>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</si>
  <si>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</si>
  <si>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</si>
  <si>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</si>
  <si>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</si>
  <si>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</si>
  <si>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</si>
  <si>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</si>
  <si>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</si>
  <si>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</si>
  <si>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</si>
  <si>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</si>
  <si>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</si>
  <si>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</si>
  <si>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</si>
  <si>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</si>
  <si>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</si>
  <si>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</si>
  <si>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</si>
  <si>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</si>
  <si>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</si>
  <si>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</si>
  <si>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</si>
  <si>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</si>
  <si>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</si>
  <si>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</si>
  <si>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</si>
  <si>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</si>
  <si>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</si>
  <si>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</si>
  <si>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</si>
  <si>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</si>
  <si>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</si>
  <si>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</si>
  <si>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</si>
  <si>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</si>
  <si>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</si>
  <si>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</si>
  <si>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</si>
  <si>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</si>
  <si>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</si>
  <si>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</si>
  <si>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</si>
  <si>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</si>
  <si>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</si>
  <si>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</si>
  <si>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</si>
  <si>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</si>
  <si>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</si>
  <si>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</si>
  <si>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</si>
  <si>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</si>
  <si>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</si>
  <si>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</si>
  <si>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</si>
  <si>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</si>
  <si>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</si>
  <si>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</si>
  <si>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</si>
  <si>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</si>
  <si>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</si>
  <si>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</si>
  <si>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</si>
  <si>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</si>
  <si>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</si>
  <si>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</si>
  <si>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</si>
  <si>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</si>
  <si>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</si>
  <si>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</si>
  <si>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</si>
  <si>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</si>
  <si>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</si>
  <si>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</si>
  <si>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</si>
  <si>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</si>
  <si>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</si>
  <si>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</si>
  <si>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</si>
  <si>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</si>
  <si>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</si>
  <si>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</si>
  <si>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</si>
  <si>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</si>
  <si>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</si>
  <si>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</si>
  <si>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</si>
  <si>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</si>
  <si>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</si>
  <si>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</si>
  <si>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</si>
  <si>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</si>
  <si>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</si>
  <si>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</si>
  <si>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</si>
  <si>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</si>
  <si>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</si>
  <si>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</si>
  <si>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</si>
  <si>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</si>
  <si>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</si>
  <si>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</si>
  <si>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</si>
  <si>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</si>
  <si>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</si>
  <si>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</si>
  <si>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</si>
  <si>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</si>
  <si>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</si>
  <si>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</si>
  <si>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</si>
  <si>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</si>
  <si>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</si>
  <si>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</si>
  <si>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</si>
  <si>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</si>
  <si>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</si>
  <si>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</si>
  <si>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</si>
  <si>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</si>
  <si>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</si>
  <si>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</si>
  <si>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</si>
  <si>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</si>
  <si>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</si>
  <si>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</si>
  <si>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</si>
  <si>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</si>
  <si>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</si>
  <si>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</si>
  <si>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</si>
  <si>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</si>
  <si>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</si>
  <si>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</si>
  <si>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</si>
  <si>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</si>
  <si>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</si>
  <si>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</si>
  <si>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</si>
  <si>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</si>
  <si>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</si>
  <si>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</si>
  <si>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</si>
  <si>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</si>
  <si>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</si>
  <si>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</si>
  <si>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</si>
  <si>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</si>
  <si>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</si>
  <si>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</si>
  <si>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</si>
  <si>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</si>
  <si>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</si>
  <si>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</si>
  <si>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</si>
  <si>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</si>
  <si>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</si>
  <si>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</si>
  <si>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</si>
  <si>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</si>
  <si>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</si>
  <si>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</si>
  <si>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</si>
  <si>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</si>
  <si>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</si>
  <si>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</si>
  <si>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</si>
  <si>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</si>
  <si>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</si>
  <si>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</si>
  <si>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</si>
  <si>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</si>
  <si>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</si>
  <si>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</si>
  <si>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</si>
  <si>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</si>
  <si>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</si>
  <si>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</si>
  <si>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</si>
  <si>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</si>
  <si>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</si>
  <si>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</si>
  <si>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</si>
  <si>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</si>
  <si>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</si>
  <si>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</si>
  <si>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</si>
  <si>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</si>
  <si>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</si>
  <si>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</si>
  <si>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</si>
  <si>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</si>
  <si>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</si>
  <si>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</si>
  <si>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</si>
  <si>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</si>
  <si>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</si>
  <si>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</si>
  <si>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</si>
  <si>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</si>
  <si>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</si>
  <si>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</si>
  <si>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</si>
  <si>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</si>
  <si>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</si>
  <si>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</si>
  <si>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</si>
  <si>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</si>
  <si>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</si>
  <si>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</si>
  <si>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</si>
  <si>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</si>
  <si>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</si>
  <si>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</si>
  <si>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</si>
  <si>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</si>
  <si>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</si>
  <si>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</si>
  <si>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</si>
  <si>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</si>
  <si>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</si>
  <si>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</si>
  <si>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</si>
  <si>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</si>
  <si>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</si>
  <si>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</si>
  <si>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</si>
  <si>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</si>
  <si>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</si>
  <si>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</si>
  <si>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</si>
  <si>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</si>
  <si>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</si>
  <si>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</si>
  <si>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</si>
  <si>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</si>
  <si>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</si>
  <si>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</si>
  <si>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</si>
  <si>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</si>
  <si>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</si>
  <si>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</si>
  <si>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</si>
  <si>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</si>
  <si>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</si>
  <si>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</si>
  <si>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</si>
  <si>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</si>
  <si>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</si>
  <si>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</si>
  <si>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</si>
  <si>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</si>
  <si>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</si>
  <si>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</si>
  <si>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</si>
  <si>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</si>
  <si>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</si>
  <si>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</si>
  <si>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</si>
  <si>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</si>
  <si>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</si>
  <si>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</si>
  <si>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</si>
  <si>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</si>
  <si>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</si>
  <si>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</si>
  <si>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</si>
  <si>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</si>
  <si>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</si>
  <si>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</si>
  <si>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</si>
  <si>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</si>
  <si>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</si>
  <si>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</si>
  <si>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</si>
  <si>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</si>
  <si>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</si>
  <si>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</si>
  <si>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</si>
  <si>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</si>
  <si>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</si>
  <si>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</si>
  <si>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</si>
  <si>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</si>
  <si>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</si>
  <si>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</si>
  <si>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</si>
  <si>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</si>
  <si>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</si>
  <si>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</si>
  <si>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</si>
  <si>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</si>
  <si>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</si>
  <si>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</si>
  <si>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</si>
  <si>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</si>
  <si>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</si>
  <si>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</si>
  <si>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</si>
  <si>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</si>
  <si>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</si>
  <si>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</si>
  <si>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</si>
  <si>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</si>
  <si>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</si>
  <si>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</si>
  <si>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</si>
  <si>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</si>
  <si>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</si>
  <si>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</si>
  <si>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</si>
  <si>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</si>
  <si>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</si>
  <si>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</si>
  <si>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</si>
  <si>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</si>
  <si>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</si>
  <si>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</si>
  <si>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</si>
  <si>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</si>
  <si>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</si>
  <si>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</si>
  <si>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</si>
  <si>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</si>
  <si>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</si>
  <si>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</si>
  <si>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</si>
  <si>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</si>
  <si>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</si>
  <si>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</si>
  <si>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</si>
  <si>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</si>
  <si>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</si>
  <si>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</si>
  <si>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</si>
  <si>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</si>
  <si>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</si>
  <si>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</si>
  <si>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</si>
  <si>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</si>
  <si>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</si>
  <si>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</si>
  <si>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</si>
  <si>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</si>
  <si>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</si>
  <si>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</si>
  <si>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</si>
  <si>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</si>
  <si>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</si>
  <si>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</si>
  <si>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</si>
  <si>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</si>
  <si>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</si>
  <si>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</si>
  <si>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</si>
  <si>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</si>
  <si>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</si>
  <si>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</si>
  <si>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</si>
  <si>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</si>
  <si>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</si>
  <si>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</si>
  <si>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</si>
  <si>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</si>
  <si>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</si>
  <si>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</si>
  <si>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</si>
  <si>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</si>
  <si>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</si>
  <si>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</si>
  <si>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</si>
  <si>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</si>
  <si>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</si>
  <si>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</si>
  <si>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</si>
  <si>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</si>
  <si>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</si>
  <si>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</si>
  <si>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</si>
  <si>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</si>
  <si>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</si>
  <si>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</si>
  <si>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</si>
  <si>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</si>
  <si>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</si>
  <si>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</si>
  <si>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</si>
  <si>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</si>
  <si>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</si>
  <si>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</si>
  <si>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</si>
  <si>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</si>
  <si>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</si>
  <si>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</si>
  <si>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</si>
  <si>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</si>
  <si>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</si>
  <si>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</si>
  <si>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</si>
  <si>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</si>
  <si>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</si>
  <si>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</si>
  <si>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</si>
  <si>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</si>
  <si>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</si>
  <si>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</si>
  <si>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</si>
  <si>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</si>
  <si>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</si>
  <si>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</si>
  <si>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</si>
  <si>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</si>
  <si>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</si>
  <si>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</si>
  <si>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</si>
  <si>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</si>
  <si>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</si>
  <si>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</si>
  <si>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</si>
  <si>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</si>
  <si>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</si>
  <si>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</si>
  <si>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</si>
  <si>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</si>
  <si>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</si>
  <si>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</si>
  <si>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</si>
  <si>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</si>
  <si>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</si>
  <si>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</si>
  <si>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</si>
  <si>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</si>
  <si>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</si>
  <si>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</si>
  <si>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</si>
  <si>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</si>
  <si>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</si>
  <si>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</si>
  <si>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</si>
  <si>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</si>
  <si>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</si>
  <si>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</si>
  <si>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</si>
  <si>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</si>
  <si>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</si>
  <si>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</si>
  <si>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</si>
  <si>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</si>
  <si>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</si>
  <si>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</si>
  <si>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</si>
  <si>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</si>
  <si>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</si>
  <si>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</si>
  <si>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</si>
  <si>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</si>
  <si>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</si>
  <si>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</si>
  <si>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</si>
  <si>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</si>
  <si>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</si>
  <si>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</si>
  <si>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</si>
  <si>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</si>
  <si>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</si>
  <si>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</si>
  <si>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</si>
  <si>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</si>
  <si>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</si>
  <si>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</si>
  <si>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</si>
  <si>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</si>
  <si>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</si>
  <si>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</si>
  <si>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</si>
  <si>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</si>
  <si>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</si>
  <si>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</si>
  <si>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</si>
  <si>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</si>
  <si>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</si>
  <si>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</si>
  <si>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</si>
  <si>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</si>
  <si>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</si>
  <si>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</si>
  <si>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</si>
  <si>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</si>
  <si>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</si>
  <si>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</si>
  <si>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</si>
  <si>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</si>
  <si>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</si>
  <si>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</si>
  <si>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</si>
  <si>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</si>
  <si>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</si>
  <si>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</si>
  <si>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</si>
  <si>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</si>
  <si>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</si>
  <si>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</si>
  <si>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</si>
  <si>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</si>
  <si>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</si>
  <si>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</si>
  <si>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</si>
  <si>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</si>
  <si>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</si>
  <si>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</si>
  <si>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</si>
  <si>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</si>
  <si>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</si>
  <si>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</si>
  <si>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</si>
  <si>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</si>
  <si>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</si>
  <si>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</si>
  <si>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</si>
  <si>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</si>
  <si>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</si>
  <si>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</si>
  <si>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</si>
  <si>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</si>
  <si>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</si>
  <si>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</si>
  <si>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</si>
  <si>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</si>
  <si>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</si>
  <si>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</si>
  <si>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</si>
  <si>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</si>
  <si>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</si>
  <si>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</si>
  <si>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</si>
  <si>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</si>
  <si>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</si>
  <si>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</si>
  <si>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</si>
  <si>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</si>
  <si>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</si>
  <si>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</si>
  <si>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</si>
  <si>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</si>
  <si>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</si>
  <si>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</si>
  <si>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</si>
  <si>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</si>
  <si>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</si>
  <si>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</si>
  <si>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</si>
  <si>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</si>
  <si>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</si>
  <si>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</si>
  <si>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</si>
  <si>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</si>
  <si>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</si>
  <si>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</si>
  <si>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</si>
  <si>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</si>
  <si>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</si>
  <si>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</si>
  <si>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</si>
  <si>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</si>
  <si>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</si>
  <si>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</si>
  <si>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</si>
  <si>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</si>
  <si>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</si>
  <si>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</si>
  <si>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</si>
  <si>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</si>
  <si>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</si>
  <si>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</si>
  <si>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</si>
  <si>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</si>
  <si>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</si>
  <si>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</si>
  <si>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</si>
  <si>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</si>
  <si>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</si>
  <si>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</si>
  <si>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</si>
  <si>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</si>
  <si>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</si>
  <si>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</si>
  <si>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</si>
  <si>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</si>
  <si>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</si>
  <si>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</si>
  <si>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</si>
  <si>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</si>
  <si>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</si>
  <si>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</si>
  <si>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</si>
  <si>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</si>
  <si>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</si>
  <si>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</si>
  <si>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</si>
  <si>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</si>
  <si>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</si>
  <si>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</si>
  <si>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</si>
  <si>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</si>
  <si>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</si>
  <si>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</si>
  <si>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</si>
  <si>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</si>
  <si>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</si>
  <si>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</si>
  <si>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</si>
  <si>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</si>
  <si>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</si>
  <si>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</si>
  <si>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</si>
  <si>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</si>
  <si>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</si>
  <si>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</si>
  <si>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</si>
  <si>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</si>
  <si>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</si>
  <si>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</si>
  <si>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</si>
  <si>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</si>
  <si>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</si>
  <si>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</si>
  <si>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</si>
  <si>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</si>
  <si>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</si>
  <si>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</si>
  <si>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</si>
  <si>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</si>
  <si>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</si>
  <si>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</si>
  <si>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</si>
  <si>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</si>
  <si>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</si>
  <si>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</si>
  <si>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</si>
  <si>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</si>
  <si>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</si>
  <si>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</si>
  <si>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</si>
  <si>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</si>
  <si>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</si>
  <si>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</si>
  <si>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</si>
  <si>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</si>
  <si>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</si>
  <si>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</si>
  <si>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</si>
  <si>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</si>
  <si>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</si>
  <si>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</si>
  <si>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</si>
  <si>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</si>
  <si>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</si>
  <si>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</si>
  <si>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</si>
  <si>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</si>
  <si>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</si>
  <si>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</si>
  <si>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</si>
  <si>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</si>
  <si>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</si>
  <si>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</si>
  <si>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</si>
  <si>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</si>
  <si>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</si>
  <si>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</si>
  <si>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</si>
  <si>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</si>
  <si>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</si>
  <si>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</si>
  <si>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</si>
  <si>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</si>
  <si>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</si>
  <si>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</si>
  <si>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</si>
  <si>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</si>
  <si>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</si>
  <si>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</si>
  <si>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</si>
  <si>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</si>
  <si>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</si>
  <si>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</si>
  <si>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</si>
  <si>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</si>
  <si>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</si>
  <si>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</si>
  <si>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</si>
  <si>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</si>
  <si>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</si>
  <si>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</si>
  <si>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</si>
  <si>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</si>
  <si>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</si>
  <si>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</si>
  <si>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</si>
  <si>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</si>
  <si>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</si>
  <si>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</si>
  <si>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</si>
  <si>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</si>
  <si>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</si>
  <si>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</si>
  <si>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</si>
  <si>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</si>
  <si>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</si>
  <si>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</si>
  <si>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</si>
  <si>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</si>
  <si>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</si>
  <si>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</si>
  <si>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</si>
  <si>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</si>
  <si>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</si>
  <si>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</si>
  <si>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</si>
  <si>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</si>
  <si>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</si>
  <si>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</si>
  <si>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</si>
  <si>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</si>
  <si>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</si>
  <si>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</si>
  <si>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</si>
  <si>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</si>
  <si>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</si>
  <si>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</si>
  <si>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</si>
  <si>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</si>
  <si>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</si>
  <si>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</si>
  <si>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</si>
  <si>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</si>
  <si>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</si>
  <si>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</si>
  <si>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</si>
  <si>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</si>
  <si>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</si>
  <si>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</si>
  <si>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</si>
  <si>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</si>
  <si>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</si>
  <si>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</si>
  <si>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</si>
  <si>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</si>
  <si>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</si>
  <si>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</si>
  <si>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</si>
  <si>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</si>
  <si>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</si>
  <si>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</si>
  <si>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</si>
  <si>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</si>
  <si>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</si>
  <si>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</si>
  <si>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</si>
  <si>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</si>
  <si>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</si>
  <si>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</si>
  <si>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</si>
  <si>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</si>
  <si>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</si>
  <si>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</si>
  <si>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</si>
  <si>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</si>
  <si>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</si>
  <si>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</si>
  <si>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</si>
  <si>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</si>
  <si>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</si>
  <si>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</si>
  <si>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</si>
  <si>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</si>
  <si>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</si>
  <si>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</si>
  <si>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</si>
  <si>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</si>
  <si>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</si>
  <si>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</si>
  <si>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</si>
  <si>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</si>
  <si>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</si>
  <si>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</si>
  <si>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</si>
  <si>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</si>
  <si>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</si>
  <si>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</si>
  <si>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</si>
  <si>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</si>
  <si>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</si>
  <si>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</si>
  <si>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</si>
  <si>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</si>
  <si>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</si>
  <si>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</si>
  <si>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</si>
  <si>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</si>
  <si>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</si>
  <si>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</si>
  <si>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</si>
  <si>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</si>
  <si>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</si>
  <si>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</si>
  <si>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</si>
  <si>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</si>
  <si>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</si>
  <si>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</si>
  <si>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</si>
  <si>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</si>
  <si>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</si>
  <si>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</si>
  <si>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</si>
  <si>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</si>
  <si>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</si>
  <si>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</si>
  <si>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</si>
  <si>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</si>
  <si>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</si>
  <si>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</si>
  <si>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</si>
  <si>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</si>
  <si>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</si>
  <si>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</si>
  <si>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</si>
  <si>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</si>
  <si>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</si>
  <si>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</si>
  <si>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</si>
  <si>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</si>
  <si>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</si>
  <si>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</si>
  <si>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</si>
  <si>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</si>
  <si>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</si>
  <si>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</si>
  <si>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</si>
  <si>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</si>
  <si>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</si>
  <si>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</si>
  <si>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</si>
  <si>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</si>
  <si>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</si>
  <si>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</si>
  <si>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</si>
  <si>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</si>
  <si>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</si>
  <si>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</si>
  <si>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</si>
  <si>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</si>
  <si>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</si>
  <si>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</si>
  <si>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</si>
  <si>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</si>
  <si>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</si>
  <si>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</si>
  <si>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</si>
  <si>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</si>
  <si>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</si>
  <si>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</si>
  <si>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</si>
  <si>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</si>
  <si>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</si>
  <si>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</si>
  <si>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</si>
  <si>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</si>
  <si>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</si>
  <si>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</si>
  <si>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</si>
  <si>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</si>
  <si>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</si>
  <si>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</si>
  <si>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</si>
  <si>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</si>
  <si>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</si>
  <si>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</si>
  <si>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</si>
  <si>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</si>
  <si>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</si>
  <si>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</si>
  <si>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</si>
  <si>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</si>
  <si>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</si>
  <si>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</si>
  <si>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</si>
  <si>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</si>
  <si>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</si>
  <si>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</si>
  <si>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</si>
  <si>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</si>
  <si>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</si>
  <si>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</si>
  <si>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</si>
  <si>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</si>
  <si>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</si>
  <si>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</si>
  <si>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</si>
  <si>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</si>
  <si>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</si>
  <si>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</si>
  <si>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</si>
  <si>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</si>
  <si>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</si>
  <si>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</si>
  <si>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</si>
  <si>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</si>
  <si>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</si>
  <si>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</si>
  <si>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</si>
  <si>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</si>
  <si>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</si>
  <si>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</si>
  <si>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</si>
  <si>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</si>
  <si>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</si>
  <si>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</si>
  <si>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</si>
  <si>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</si>
  <si>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</si>
  <si>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</si>
  <si>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</si>
  <si>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</si>
  <si>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</si>
  <si>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</si>
  <si>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</si>
  <si>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</si>
  <si>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</si>
  <si>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</si>
  <si>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</si>
  <si>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</si>
  <si>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</si>
  <si>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</si>
  <si>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</si>
  <si>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</si>
  <si>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</si>
  <si>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</si>
  <si>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</si>
  <si>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</si>
  <si>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</si>
  <si>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</si>
  <si>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</si>
  <si>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</si>
  <si>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</si>
  <si>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</si>
  <si>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</si>
  <si>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</si>
  <si>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</si>
  <si>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</si>
  <si>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</si>
  <si>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</si>
  <si>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</si>
  <si>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</si>
  <si>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</si>
  <si>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</si>
  <si>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</si>
  <si>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</si>
  <si>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</si>
  <si>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</si>
  <si>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</si>
  <si>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</si>
  <si>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</si>
  <si>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</si>
  <si>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</si>
  <si>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</si>
  <si>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</si>
  <si>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</si>
  <si>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</si>
  <si>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</si>
  <si>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</si>
  <si>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</si>
  <si>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</si>
  <si>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</si>
  <si>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</si>
  <si>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</si>
  <si>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</si>
  <si>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</si>
  <si>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</si>
  <si>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</si>
  <si>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</si>
  <si>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</si>
  <si>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</si>
  <si>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</si>
  <si>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</si>
  <si>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</si>
  <si>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</si>
  <si>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</si>
  <si>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</si>
  <si>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</si>
  <si>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</si>
  <si>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</si>
  <si>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</si>
  <si>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</si>
  <si>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</si>
  <si>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</si>
  <si>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</si>
  <si>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</si>
  <si>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</si>
  <si>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</si>
  <si>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</si>
  <si>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</si>
  <si>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</si>
  <si>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</si>
  <si>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</si>
  <si>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</si>
  <si>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</si>
  <si>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</si>
  <si>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</si>
  <si>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</si>
  <si>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</si>
  <si>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</si>
  <si>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</si>
  <si>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</si>
  <si>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</si>
  <si>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</si>
  <si>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</si>
  <si>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</si>
  <si>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</si>
  <si>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</si>
  <si>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</si>
  <si>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</si>
  <si>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</si>
  <si>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</si>
  <si>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</si>
  <si>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</si>
  <si>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</si>
  <si>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</si>
  <si>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</si>
  <si>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</si>
  <si>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</si>
  <si>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</si>
  <si>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</si>
  <si>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</si>
  <si>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</si>
  <si>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</si>
  <si>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</si>
  <si>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</si>
  <si>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</si>
  <si>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</si>
  <si>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</si>
  <si>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</si>
  <si>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</si>
  <si>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</si>
  <si>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</si>
  <si>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</si>
  <si>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</si>
  <si>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</si>
  <si>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</si>
  <si>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</si>
  <si>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</si>
  <si>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</si>
  <si>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</si>
  <si>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</si>
  <si>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</si>
  <si>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</si>
  <si>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</si>
  <si>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</si>
  <si>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</si>
  <si>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</si>
  <si>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</si>
  <si>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</si>
  <si>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</si>
  <si>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</si>
  <si>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</si>
  <si>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</si>
  <si>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</si>
  <si>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</si>
  <si>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</si>
  <si>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</si>
  <si>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</si>
  <si>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</si>
  <si>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</si>
  <si>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</si>
  <si>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</si>
  <si>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</si>
  <si>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</si>
  <si>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</si>
  <si>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</si>
  <si>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</si>
  <si>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</si>
  <si>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</si>
  <si>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</si>
  <si>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</si>
  <si>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</si>
  <si>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</si>
  <si>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</si>
  <si>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</si>
  <si>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</si>
  <si>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</si>
  <si>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</si>
  <si>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</si>
  <si>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</si>
  <si>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</si>
  <si>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</si>
  <si>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</si>
  <si>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</si>
  <si>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</si>
  <si>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</si>
  <si>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</si>
  <si>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</si>
  <si>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</si>
  <si>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</si>
  <si>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</si>
  <si>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</si>
  <si>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</si>
  <si>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</si>
  <si>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</si>
  <si>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</si>
  <si>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</si>
  <si>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</si>
  <si>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</si>
  <si>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</si>
  <si>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</si>
  <si>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</si>
  <si>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</si>
  <si>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</si>
  <si>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</si>
  <si>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</si>
  <si>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</si>
  <si>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</si>
  <si>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</si>
  <si>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</si>
  <si>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</si>
  <si>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</si>
  <si>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</si>
  <si>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</si>
  <si>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</si>
  <si>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</si>
  <si>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</si>
  <si>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</si>
  <si>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</si>
  <si>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</si>
  <si>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</si>
  <si>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</si>
  <si>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</si>
  <si>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</si>
  <si>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</si>
  <si>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</si>
  <si>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</si>
  <si>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</si>
  <si>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</si>
  <si>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</si>
  <si>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</si>
  <si>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</si>
  <si>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</si>
  <si>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</si>
  <si>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</si>
  <si>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</si>
  <si>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</si>
  <si>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</si>
  <si>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</si>
  <si>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</si>
  <si>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</si>
  <si>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</si>
  <si>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</si>
  <si>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</si>
  <si>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</si>
  <si>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</si>
  <si>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</si>
  <si>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</si>
  <si>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</si>
  <si>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</si>
  <si>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</si>
  <si>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</si>
  <si>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</si>
  <si>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</si>
  <si>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</si>
  <si>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</si>
  <si>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</si>
  <si>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</si>
  <si>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</si>
  <si>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</si>
  <si>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</si>
  <si>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</si>
  <si>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</si>
  <si>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</si>
  <si>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</si>
  <si>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</si>
  <si>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</si>
  <si>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</si>
  <si>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</si>
  <si>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</si>
  <si>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</si>
  <si>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</si>
  <si>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</si>
  <si>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</si>
  <si>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</si>
  <si>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</si>
  <si>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</si>
  <si>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</si>
  <si>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</si>
  <si>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</si>
  <si>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</si>
  <si>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</si>
  <si>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</si>
  <si>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</si>
  <si>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</si>
  <si>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</si>
  <si>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</si>
  <si>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</si>
  <si>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</si>
  <si>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</si>
  <si>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</si>
  <si>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</si>
  <si>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</si>
  <si>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</si>
  <si>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</si>
  <si>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</si>
  <si>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</si>
  <si>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</si>
  <si>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</si>
  <si>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</si>
  <si>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</si>
  <si>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</si>
  <si>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</si>
  <si>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</si>
  <si>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</si>
  <si>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</si>
  <si>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</si>
  <si>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</si>
  <si>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</si>
  <si>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</si>
  <si>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</si>
  <si>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</si>
  <si>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</si>
  <si>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</si>
  <si>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</si>
  <si>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</si>
  <si>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</si>
  <si>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</si>
  <si>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</si>
  <si>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</si>
  <si>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</si>
  <si>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</si>
  <si>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</si>
  <si>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</si>
  <si>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</si>
  <si>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</si>
  <si>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</si>
  <si>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</si>
  <si>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</si>
  <si>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</si>
  <si>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</si>
  <si>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</si>
  <si>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</si>
  <si>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</si>
  <si>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</si>
  <si>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</si>
  <si>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</si>
  <si>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</si>
  <si>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</si>
  <si>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</si>
  <si>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</si>
  <si>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</si>
  <si>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</si>
  <si>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</si>
  <si>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</si>
  <si>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</si>
  <si>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</si>
  <si>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</si>
  <si>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</si>
  <si>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</si>
  <si>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</si>
  <si>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</si>
  <si>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</si>
  <si>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</si>
  <si>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</si>
  <si>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</si>
  <si>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</si>
  <si>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</si>
  <si>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</si>
  <si>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</si>
  <si>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</si>
  <si>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</si>
  <si>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</si>
  <si>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</si>
  <si>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</si>
  <si>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</si>
  <si>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</si>
  <si>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</si>
  <si>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</si>
  <si>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</si>
  <si>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</si>
  <si>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</si>
  <si>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</si>
  <si>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</si>
  <si>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</si>
  <si>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</si>
  <si>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</si>
  <si>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</si>
  <si>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</si>
  <si>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</si>
  <si>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</si>
  <si>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</si>
  <si>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</si>
  <si>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</si>
  <si>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</si>
  <si>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</si>
  <si>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</si>
  <si>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</si>
  <si>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</si>
  <si>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</si>
  <si>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</si>
  <si>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</si>
  <si>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</si>
  <si>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</si>
  <si>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</si>
  <si>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</si>
  <si>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</si>
  <si>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</si>
  <si>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</si>
  <si>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</si>
  <si>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</si>
  <si>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</si>
  <si>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</si>
  <si>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</si>
  <si>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</si>
  <si>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</si>
  <si>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</si>
  <si>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</si>
  <si>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</si>
  <si>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</si>
  <si>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</si>
  <si>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</si>
  <si>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</si>
  <si>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</si>
  <si>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</si>
  <si>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</si>
  <si>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</si>
  <si>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</si>
  <si>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</si>
  <si>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</si>
  <si>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</si>
  <si>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</si>
  <si>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</si>
  <si>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</si>
  <si>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</si>
  <si>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</si>
  <si>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</si>
  <si>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</si>
  <si>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</si>
  <si>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</si>
  <si>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</si>
  <si>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</si>
  <si>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</si>
  <si>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</si>
  <si>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</si>
  <si>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</si>
  <si>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</si>
  <si>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</si>
  <si>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</si>
  <si>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</si>
  <si>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</si>
  <si>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</si>
  <si>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</si>
  <si>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</si>
  <si>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</si>
  <si>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</si>
  <si>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</si>
  <si>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</si>
  <si>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</si>
  <si>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</si>
  <si>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</si>
  <si>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</si>
  <si>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</si>
  <si>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</si>
  <si>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</si>
  <si>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</si>
  <si>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</si>
  <si>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</si>
  <si>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</si>
  <si>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</si>
  <si>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</si>
  <si>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</si>
  <si>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</si>
  <si>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</si>
  <si>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</si>
  <si>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</si>
  <si>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</si>
  <si>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</si>
  <si>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</si>
  <si>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</si>
  <si>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</si>
  <si>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</si>
  <si>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</si>
  <si>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</si>
  <si>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</si>
  <si>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</si>
  <si>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</si>
  <si>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</si>
  <si>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</si>
  <si>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</si>
  <si>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</si>
  <si>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</si>
  <si>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</si>
  <si>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</si>
  <si>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</si>
  <si>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</si>
  <si>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</si>
  <si>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</si>
  <si>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</si>
  <si>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</si>
  <si>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</si>
  <si>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</si>
  <si>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</si>
  <si>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</si>
  <si>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</si>
  <si>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</si>
  <si>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</si>
  <si>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</si>
  <si>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</si>
  <si>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</si>
  <si>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</si>
  <si>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</si>
  <si>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</si>
  <si>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</si>
  <si>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</si>
  <si>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</si>
  <si>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</si>
  <si>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</si>
  <si>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</si>
  <si>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</si>
  <si>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</si>
  <si>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</si>
  <si>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</si>
  <si>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</si>
  <si>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</si>
  <si>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</si>
  <si>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</si>
  <si>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</si>
  <si>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</si>
  <si>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</si>
  <si>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</si>
  <si>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</si>
  <si>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</si>
  <si>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</si>
  <si>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</si>
  <si>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</si>
  <si>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</si>
  <si>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</si>
  <si>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</si>
  <si>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</si>
  <si>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</si>
  <si>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</si>
  <si>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</si>
  <si>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</si>
  <si>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</si>
  <si>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</si>
  <si>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</si>
  <si>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</si>
  <si>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</si>
  <si>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</si>
  <si>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</si>
  <si>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</si>
  <si>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</si>
  <si>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</si>
  <si>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</si>
  <si>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</si>
  <si>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</si>
  <si>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</si>
  <si>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</si>
  <si>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</si>
  <si>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</si>
  <si>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</si>
  <si>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</si>
  <si>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</si>
  <si>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</si>
  <si>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</si>
  <si>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</si>
  <si>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</si>
  <si>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</si>
  <si>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</si>
  <si>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</si>
  <si>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</si>
  <si>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</si>
  <si>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</si>
  <si>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</si>
  <si>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</si>
  <si>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</si>
  <si>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</si>
  <si>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</si>
  <si>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</si>
  <si>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</si>
  <si>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</si>
  <si>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</si>
  <si>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</si>
  <si>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</si>
  <si>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</si>
  <si>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</si>
  <si>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</si>
  <si>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</si>
  <si>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</si>
  <si>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</si>
  <si>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</si>
  <si>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</si>
  <si>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</si>
  <si>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</si>
  <si>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</si>
  <si>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</si>
  <si>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</si>
  <si>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</si>
  <si>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</si>
  <si>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</si>
  <si>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</si>
  <si>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</si>
  <si>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</si>
  <si>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</si>
  <si>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</si>
  <si>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</si>
  <si>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</si>
  <si>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</si>
  <si>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</si>
  <si>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</si>
  <si>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</si>
  <si>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</si>
  <si>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</si>
  <si>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</si>
  <si>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</si>
  <si>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</si>
  <si>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</si>
  <si>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</si>
  <si>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</si>
  <si>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</si>
  <si>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</si>
  <si>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</si>
  <si>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</si>
  <si>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</si>
  <si>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</si>
  <si>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</si>
  <si>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</si>
  <si>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</si>
  <si>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</si>
  <si>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</si>
  <si>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</si>
  <si>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</si>
  <si>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</si>
  <si>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</si>
  <si>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</si>
  <si>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</si>
  <si>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</si>
  <si>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</si>
  <si>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</si>
  <si>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</si>
  <si>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</si>
  <si>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</si>
  <si>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</si>
  <si>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</si>
  <si>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</si>
  <si>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</si>
  <si>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</si>
  <si>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</si>
  <si>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</si>
  <si>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</si>
  <si>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</si>
  <si>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</si>
  <si>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</si>
  <si>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</si>
  <si>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</si>
  <si>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</si>
  <si>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</si>
  <si>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</si>
  <si>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</si>
  <si>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</si>
  <si>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</si>
  <si>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</si>
  <si>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</si>
  <si>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</si>
  <si>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</si>
  <si>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</si>
  <si>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</si>
  <si>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</si>
  <si>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</si>
  <si>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</si>
  <si>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</si>
  <si>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</si>
  <si>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</si>
  <si>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</si>
  <si>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</si>
  <si>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</si>
  <si>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</si>
  <si>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</si>
  <si>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</si>
  <si>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</si>
  <si>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</si>
  <si>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</si>
  <si>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</si>
  <si>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</si>
  <si>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</si>
  <si>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</si>
  <si>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</si>
  <si>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</si>
  <si>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</si>
  <si>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</si>
  <si>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</si>
  <si>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</si>
  <si>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</si>
  <si>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</si>
  <si>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</si>
  <si>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</si>
  <si>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</si>
  <si>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</si>
  <si>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</si>
  <si>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</si>
  <si>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</si>
  <si>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</si>
  <si>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</si>
  <si>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</si>
  <si>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</si>
  <si>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</si>
  <si>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</si>
  <si>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</si>
  <si>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</si>
  <si>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</si>
  <si>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</si>
  <si>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</si>
  <si>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</si>
  <si>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</si>
  <si>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</si>
  <si>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</si>
  <si>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</si>
  <si>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</si>
  <si>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</si>
  <si>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</si>
  <si>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</si>
  <si>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</si>
  <si>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</si>
  <si>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</si>
  <si>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</si>
  <si>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</si>
  <si>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</si>
  <si>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</si>
  <si>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</si>
  <si>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</si>
  <si>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</si>
  <si>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</si>
  <si>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</si>
  <si>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</si>
  <si>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</si>
  <si>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</si>
  <si>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</si>
  <si>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</si>
  <si>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</si>
  <si>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</si>
  <si>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</si>
  <si>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</si>
  <si>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</si>
  <si>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</si>
  <si>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</si>
  <si>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</si>
  <si>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</si>
  <si>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</si>
  <si>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</si>
  <si>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</si>
  <si>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</si>
  <si>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</si>
  <si>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</si>
  <si>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</si>
  <si>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</si>
  <si>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</si>
  <si>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</si>
  <si>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</si>
  <si>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</si>
  <si>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</si>
  <si>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</si>
  <si>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</si>
  <si>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</si>
  <si>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</si>
  <si>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</si>
  <si>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</si>
  <si>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</si>
  <si>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</si>
  <si>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</si>
  <si>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</si>
  <si>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</si>
  <si>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</si>
  <si>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</si>
  <si>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</si>
  <si>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</si>
  <si>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</si>
  <si>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</si>
  <si>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</si>
  <si>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</si>
  <si>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</si>
  <si>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</si>
  <si>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</si>
  <si>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</si>
  <si>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</si>
  <si>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</si>
  <si>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</si>
  <si>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</si>
  <si>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</si>
  <si>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</si>
  <si>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</si>
  <si>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</si>
  <si>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</si>
  <si>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</si>
  <si>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</si>
  <si>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</si>
  <si>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</si>
  <si>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</si>
  <si>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</si>
  <si>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</si>
  <si>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</si>
  <si>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</si>
  <si>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</si>
  <si>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</si>
  <si>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</si>
  <si>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</si>
  <si>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</si>
  <si>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</si>
  <si>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</si>
  <si>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</si>
  <si>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</si>
  <si>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</si>
  <si>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</si>
  <si>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</si>
  <si>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</si>
  <si>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</si>
  <si>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</si>
  <si>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</si>
  <si>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</si>
  <si>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</si>
  <si>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</si>
  <si>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</si>
  <si>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</si>
  <si>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</si>
  <si>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</si>
  <si>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</si>
  <si>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</si>
  <si>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</si>
  <si>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</si>
  <si>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</si>
  <si>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</si>
  <si>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</si>
  <si>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</si>
  <si>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</si>
  <si>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</si>
  <si>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</si>
  <si>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</si>
  <si>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</si>
  <si>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</si>
  <si>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</si>
  <si>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</si>
  <si>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</si>
  <si>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</si>
  <si>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</si>
  <si>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</si>
  <si>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</si>
  <si>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</si>
  <si>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</si>
  <si>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</si>
  <si>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</si>
  <si>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</si>
  <si>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</si>
  <si>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</si>
  <si>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</si>
  <si>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</si>
  <si>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</si>
  <si>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</si>
  <si>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</si>
  <si>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</si>
  <si>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</si>
  <si>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</si>
  <si>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</si>
  <si>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</si>
  <si>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</si>
  <si>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</si>
  <si>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</si>
  <si>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</si>
  <si>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</si>
  <si>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</si>
  <si>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</si>
  <si>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</si>
  <si>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</si>
  <si>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</si>
  <si>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</si>
  <si>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</si>
  <si>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</si>
  <si>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</si>
  <si>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</si>
  <si>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</si>
  <si>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</si>
  <si>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</si>
  <si>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</si>
  <si>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</si>
  <si>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</si>
  <si>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</si>
  <si>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</si>
  <si>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</si>
  <si>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</si>
  <si>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</si>
  <si>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</si>
  <si>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</si>
  <si>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</si>
  <si>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</si>
  <si>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</si>
  <si>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</si>
  <si>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</si>
  <si>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</si>
  <si>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</si>
  <si>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</si>
  <si>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</si>
  <si>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</si>
  <si>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</si>
  <si>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</si>
  <si>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</si>
  <si>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</si>
  <si>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</si>
  <si>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</si>
  <si>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</si>
  <si>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</si>
  <si>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</si>
  <si>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</si>
  <si>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</si>
  <si>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</si>
  <si>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</si>
  <si>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</si>
  <si>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</si>
  <si>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</si>
  <si>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</si>
  <si>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</si>
  <si>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</si>
  <si>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</si>
  <si>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</si>
  <si>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</si>
  <si>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</si>
  <si>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</si>
  <si>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</si>
  <si>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</si>
  <si>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</si>
  <si>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</si>
  <si>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</si>
  <si>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</si>
  <si>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</si>
  <si>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</si>
  <si>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</si>
  <si>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</si>
  <si>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</si>
  <si>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</si>
  <si>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</si>
  <si>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</si>
  <si>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</si>
  <si>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</si>
  <si>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</si>
  <si>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</si>
  <si>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</si>
  <si>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</si>
  <si>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</si>
  <si>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</si>
  <si>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</si>
  <si>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</si>
  <si>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</si>
  <si>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</si>
  <si>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</si>
  <si>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</si>
  <si>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</si>
  <si>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</si>
  <si>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</si>
  <si>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</si>
  <si>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</si>
  <si>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</si>
  <si>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</si>
  <si>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</si>
  <si>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</si>
  <si>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</si>
  <si>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</si>
  <si>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</si>
  <si>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</si>
  <si>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</si>
  <si>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</si>
  <si>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</si>
  <si>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</si>
  <si>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</si>
  <si>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</si>
  <si>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</si>
  <si>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</si>
  <si>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</si>
  <si>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</si>
  <si>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</si>
  <si>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</si>
  <si>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</si>
  <si>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</si>
  <si>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</si>
  <si>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</si>
  <si>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</si>
  <si>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</si>
  <si>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</si>
  <si>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</si>
  <si>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</si>
  <si>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</si>
  <si>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</si>
  <si>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</si>
  <si>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</si>
  <si>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</si>
  <si>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</si>
  <si>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</si>
  <si>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</si>
  <si>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</si>
  <si>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</si>
  <si>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</si>
  <si>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</si>
  <si>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</si>
  <si>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</si>
  <si>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</si>
  <si>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</si>
  <si>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</si>
  <si>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</si>
  <si>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</si>
  <si>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</si>
  <si>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</si>
  <si>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</si>
  <si>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</si>
  <si>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</si>
  <si>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</si>
  <si>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</si>
  <si>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</si>
  <si>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</si>
  <si>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</si>
  <si>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</si>
  <si>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</si>
  <si>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</si>
  <si>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</si>
  <si>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</si>
  <si>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</si>
  <si>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</si>
  <si>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</si>
  <si>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</si>
  <si>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</si>
  <si>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</si>
  <si>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</si>
  <si>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</si>
  <si>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</si>
  <si>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</si>
  <si>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</si>
  <si>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</si>
  <si>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</si>
  <si>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</si>
  <si>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</si>
  <si>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</si>
  <si>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</si>
  <si>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</si>
  <si>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</si>
  <si>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</si>
  <si>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</si>
  <si>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</si>
  <si>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</si>
  <si>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</si>
  <si>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</si>
  <si>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</si>
  <si>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</si>
  <si>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</si>
  <si>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</si>
  <si>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</si>
  <si>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</si>
  <si>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</si>
  <si>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</si>
  <si>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</si>
  <si>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</si>
  <si>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</si>
  <si>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</si>
  <si>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</si>
  <si>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</si>
  <si>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</si>
  <si>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</si>
  <si>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</si>
  <si>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</si>
  <si>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</si>
  <si>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</si>
  <si>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</si>
  <si>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</si>
  <si>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</si>
  <si>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</si>
  <si>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</si>
  <si>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</si>
  <si>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</si>
  <si>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</si>
  <si>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</si>
  <si>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</si>
  <si>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</si>
  <si>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</si>
  <si>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</si>
  <si>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</si>
  <si>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</si>
  <si>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</si>
  <si>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</si>
  <si>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</si>
  <si>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</si>
  <si>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</si>
  <si>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</si>
  <si>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</si>
  <si>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</si>
  <si>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</si>
  <si>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</si>
  <si>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</si>
  <si>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</si>
  <si>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</si>
  <si>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</si>
  <si>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</si>
  <si>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</si>
  <si>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</si>
  <si>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</si>
  <si>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</si>
  <si>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</si>
  <si>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</si>
  <si>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</si>
  <si>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</si>
  <si>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</si>
  <si>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</si>
  <si>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</si>
  <si>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</si>
  <si>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</si>
  <si>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</si>
  <si>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</si>
  <si>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</si>
  <si>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</si>
  <si>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</si>
  <si>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</si>
  <si>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</si>
  <si>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</si>
  <si>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</si>
  <si>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</si>
  <si>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</si>
  <si>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</si>
  <si>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</si>
  <si>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</si>
  <si>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</si>
  <si>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</si>
  <si>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</si>
  <si>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</si>
  <si>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</si>
  <si>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</si>
  <si>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</si>
  <si>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</si>
  <si>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</si>
  <si>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</si>
  <si>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</si>
  <si>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</si>
  <si>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</si>
  <si>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</si>
  <si>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</si>
  <si>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</si>
  <si>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</si>
  <si>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</si>
  <si>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</si>
  <si>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</si>
  <si>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</si>
  <si>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</si>
  <si>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</si>
  <si>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</si>
  <si>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</si>
  <si>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</si>
  <si>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</si>
  <si>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</si>
  <si>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</si>
  <si>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</si>
  <si>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</si>
  <si>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</si>
  <si>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</si>
  <si>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</si>
  <si>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</si>
  <si>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</si>
  <si>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</si>
  <si>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</si>
  <si>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</si>
  <si>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</si>
  <si>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</si>
  <si>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</si>
  <si>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</si>
  <si>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</si>
  <si>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</si>
  <si>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</si>
  <si>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</si>
  <si>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</si>
  <si>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</si>
  <si>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</si>
  <si>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</si>
  <si>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</si>
  <si>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</si>
  <si>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</si>
  <si>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</si>
  <si>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</si>
  <si>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</si>
  <si>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</si>
  <si>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</si>
  <si>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</si>
  <si>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</si>
  <si>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</si>
  <si>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</si>
  <si>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</si>
  <si>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</si>
  <si>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</si>
  <si>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</si>
  <si>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</si>
  <si>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</si>
  <si>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</si>
  <si>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</si>
  <si>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</si>
  <si>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</si>
  <si>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</si>
  <si>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</si>
  <si>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</si>
  <si>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</si>
  <si>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</si>
  <si>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</si>
  <si>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</si>
  <si>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</si>
  <si>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</si>
  <si>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</si>
  <si>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</si>
  <si>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</si>
  <si>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</si>
  <si>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</si>
  <si>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</si>
  <si>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</si>
  <si>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</si>
  <si>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</si>
  <si>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</si>
  <si>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</si>
  <si>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</si>
  <si>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</si>
  <si>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</si>
  <si>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</si>
  <si>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</si>
  <si>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</si>
  <si>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</si>
  <si>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</si>
  <si>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</si>
  <si>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</si>
  <si>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</si>
  <si>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</si>
  <si>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</si>
  <si>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</si>
  <si>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</si>
  <si>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</si>
  <si>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</si>
  <si>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</si>
  <si>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</si>
  <si>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</si>
  <si>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</si>
  <si>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</si>
  <si>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</si>
  <si>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</si>
  <si>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</si>
  <si>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</si>
  <si>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</si>
  <si>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</si>
  <si>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</si>
  <si>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</si>
  <si>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</si>
  <si>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</si>
  <si>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</si>
  <si>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</si>
  <si>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</si>
  <si>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</si>
  <si>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</si>
  <si>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</si>
  <si>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</si>
  <si>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</si>
  <si>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</si>
  <si>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</si>
  <si>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</si>
  <si>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</si>
  <si>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</si>
  <si>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</si>
  <si>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</si>
  <si>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</si>
  <si>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</si>
  <si>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</si>
  <si>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</si>
  <si>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</si>
  <si>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</si>
  <si>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</si>
  <si>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</si>
  <si>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</si>
  <si>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</si>
  <si>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</si>
  <si>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</si>
  <si>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</si>
  <si>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</si>
  <si>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</si>
  <si>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</si>
  <si>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</si>
  <si>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</si>
  <si>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</si>
  <si>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</si>
  <si>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</si>
  <si>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</si>
  <si>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</si>
  <si>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</si>
  <si>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</si>
  <si>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</si>
  <si>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</si>
  <si>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</si>
  <si>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</si>
  <si>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</si>
  <si>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</si>
  <si>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</si>
  <si>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</si>
  <si>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</si>
  <si>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</si>
  <si>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</si>
  <si>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</si>
  <si>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</si>
  <si>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</si>
  <si>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</si>
  <si>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</si>
  <si>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</si>
  <si>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</si>
  <si>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</si>
  <si>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</si>
  <si>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</si>
  <si>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</si>
  <si>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</si>
  <si>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</si>
  <si>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</si>
  <si>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</si>
  <si>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</si>
  <si>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</si>
  <si>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</si>
  <si>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</si>
  <si>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</si>
  <si>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</si>
  <si>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</si>
  <si>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</si>
  <si>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</si>
  <si>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</si>
  <si>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</si>
  <si>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</si>
  <si>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</si>
  <si>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</si>
  <si>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</si>
  <si>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</si>
  <si>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</si>
  <si>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</si>
  <si>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</si>
  <si>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</si>
  <si>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</si>
  <si>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</si>
  <si>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</si>
  <si>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</si>
  <si>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</si>
  <si>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</si>
  <si>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</si>
  <si>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</si>
  <si>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</si>
  <si>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</si>
  <si>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</si>
  <si>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</si>
  <si>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</si>
  <si>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</si>
  <si>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</si>
  <si>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</si>
  <si>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</si>
  <si>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</si>
  <si>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</si>
  <si>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</si>
  <si>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</si>
  <si>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</si>
  <si>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</si>
  <si>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</si>
  <si>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</si>
  <si>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</si>
  <si>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</si>
  <si>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</si>
  <si>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</si>
  <si>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</si>
  <si>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</si>
  <si>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</si>
  <si>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</si>
  <si>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</si>
  <si>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</si>
  <si>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</si>
  <si>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</si>
  <si>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</si>
  <si>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</si>
  <si>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</si>
  <si>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</si>
  <si>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</si>
  <si>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</si>
  <si>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</si>
  <si>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</si>
  <si>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</si>
  <si>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</si>
  <si>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</si>
  <si>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</si>
  <si>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</si>
  <si>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</si>
  <si>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</si>
  <si>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</si>
  <si>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</si>
  <si>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</si>
  <si>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</si>
  <si>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</si>
  <si>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</si>
  <si>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</si>
  <si>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</si>
  <si>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</si>
  <si>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</si>
  <si>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</si>
  <si>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</si>
  <si>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</si>
  <si>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</si>
  <si>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</si>
  <si>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</si>
  <si>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</si>
  <si>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</si>
  <si>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</si>
  <si>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</si>
  <si>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</si>
  <si>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</si>
  <si>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</si>
  <si>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</si>
  <si>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</si>
  <si>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</si>
  <si>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</si>
  <si>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</si>
  <si>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</si>
  <si>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</si>
  <si>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</si>
  <si>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</si>
  <si>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</si>
  <si>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</si>
  <si>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</si>
  <si>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</si>
  <si>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</si>
  <si>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</si>
  <si>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</si>
  <si>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</si>
  <si>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</si>
  <si>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</si>
  <si>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</si>
  <si>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</si>
  <si>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</si>
  <si>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</si>
  <si>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</si>
  <si>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</si>
  <si>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</si>
  <si>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</si>
  <si>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</si>
  <si>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</si>
  <si>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</si>
  <si>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</si>
  <si>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</si>
  <si>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</si>
  <si>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</si>
  <si>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</si>
  <si>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</si>
  <si>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</si>
  <si>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</si>
  <si>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</si>
  <si>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</si>
  <si>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</si>
  <si>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</si>
  <si>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</si>
  <si>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</si>
  <si>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</si>
  <si>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</si>
  <si>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</si>
  <si>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</si>
  <si>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</si>
  <si>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</si>
  <si>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</si>
  <si>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</si>
  <si>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</si>
  <si>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</si>
  <si>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</si>
  <si>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</si>
  <si>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</si>
  <si>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</si>
  <si>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</si>
  <si>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</si>
  <si>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</si>
  <si>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</si>
  <si>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</si>
  <si>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</si>
  <si>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</si>
  <si>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</si>
  <si>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</si>
  <si>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</si>
  <si>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</si>
  <si>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</si>
  <si>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</si>
  <si>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</si>
  <si>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</si>
  <si>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</si>
  <si>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</si>
  <si>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</si>
  <si>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</si>
  <si>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</si>
  <si>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</si>
  <si>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</si>
  <si>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</si>
  <si>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</si>
  <si>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</si>
  <si>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</si>
  <si>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</si>
  <si>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</si>
  <si>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</si>
  <si>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</si>
  <si>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</si>
  <si>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</si>
  <si>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</si>
  <si>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</si>
  <si>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</si>
  <si>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</si>
  <si>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</si>
  <si>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</si>
  <si>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</si>
  <si>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</si>
  <si>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</si>
  <si>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</si>
  <si>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</si>
  <si>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</si>
  <si>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</si>
  <si>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</si>
  <si>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</si>
  <si>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</si>
  <si>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</si>
  <si>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</si>
  <si>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</si>
  <si>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</si>
  <si>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</si>
  <si>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</si>
  <si>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</si>
  <si>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</si>
  <si>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</si>
  <si>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</si>
  <si>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</si>
  <si>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</si>
  <si>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</si>
  <si>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</si>
  <si>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</si>
  <si>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</si>
  <si>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</si>
  <si>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</si>
  <si>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</si>
  <si>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</si>
  <si>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</si>
  <si>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</si>
  <si>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</si>
  <si>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</si>
  <si>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</si>
  <si>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</si>
  <si>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</si>
  <si>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</si>
  <si>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</si>
  <si>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</si>
  <si>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</si>
  <si>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</si>
  <si>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</si>
  <si>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</si>
  <si>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</si>
  <si>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</si>
  <si>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</si>
  <si>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</si>
  <si>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</si>
  <si>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</si>
  <si>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</si>
  <si>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</si>
  <si>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</si>
  <si>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</si>
  <si>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</si>
  <si>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</si>
  <si>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</si>
  <si>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</si>
  <si>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</si>
  <si>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</si>
  <si>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</si>
  <si>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</si>
  <si>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</si>
  <si>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</si>
  <si>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</si>
  <si>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</si>
  <si>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</si>
  <si>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</si>
  <si>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</si>
  <si>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</si>
  <si>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</si>
  <si>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</si>
  <si>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</si>
  <si>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</si>
  <si>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</si>
  <si>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</si>
  <si>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</si>
  <si>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</si>
  <si>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</si>
  <si>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</si>
  <si>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</si>
  <si>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</si>
  <si>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</si>
  <si>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</si>
  <si>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</si>
  <si>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</si>
  <si>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</si>
  <si>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</si>
  <si>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</si>
  <si>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</si>
  <si>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</si>
  <si>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</si>
  <si>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</si>
  <si>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</si>
  <si>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</si>
  <si>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</si>
  <si>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</si>
  <si>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</si>
  <si>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</si>
  <si>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</si>
  <si>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</si>
  <si>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</si>
  <si>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</si>
  <si>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</si>
  <si>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</si>
  <si>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</si>
  <si>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</si>
  <si>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</si>
  <si>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</si>
  <si>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</si>
  <si>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</si>
  <si>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</si>
  <si>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</si>
  <si>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</si>
  <si>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</si>
  <si>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</si>
  <si>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</si>
  <si>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</si>
  <si>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</si>
  <si>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</si>
  <si>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</si>
  <si>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</si>
  <si>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</si>
  <si>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</si>
  <si>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</si>
  <si>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</si>
  <si>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</si>
  <si>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</si>
  <si>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</si>
  <si>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</si>
  <si>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</si>
  <si>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</si>
  <si>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</si>
  <si>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</si>
  <si>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</si>
  <si>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</si>
  <si>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</si>
  <si>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</si>
  <si>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</si>
  <si>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</si>
  <si>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</si>
  <si>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</si>
  <si>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</si>
  <si>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</si>
  <si>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</si>
  <si>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</si>
  <si>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</si>
  <si>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</si>
  <si>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</si>
  <si>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</si>
  <si>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</si>
  <si>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</si>
  <si>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</si>
  <si>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</si>
  <si>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</si>
  <si>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</si>
  <si>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</si>
  <si>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</si>
  <si>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</si>
  <si>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</si>
  <si>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</si>
  <si>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</si>
  <si>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</si>
  <si>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</si>
  <si>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</si>
  <si>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</si>
  <si>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</si>
  <si>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</si>
  <si>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</si>
  <si>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</si>
  <si>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</si>
  <si>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</si>
  <si>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</si>
  <si>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</si>
  <si>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</si>
  <si>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</si>
  <si>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</si>
  <si>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</si>
  <si>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</si>
  <si>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</si>
  <si>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</si>
  <si>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</si>
  <si>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</si>
  <si>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</si>
  <si>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</si>
  <si>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</si>
  <si>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</si>
  <si>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</si>
  <si>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</si>
  <si>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</si>
  <si>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</si>
  <si>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</si>
  <si>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</si>
  <si>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</si>
  <si>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</si>
  <si>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</si>
  <si>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</si>
  <si>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</si>
  <si>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</si>
  <si>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</si>
  <si>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</si>
  <si>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</si>
  <si>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</si>
  <si>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</si>
  <si>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</si>
  <si>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</si>
  <si>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</si>
  <si>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</si>
  <si>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</si>
  <si>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</si>
  <si>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</si>
  <si>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</si>
  <si>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</si>
  <si>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</si>
  <si>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</si>
  <si>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</si>
  <si>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</si>
  <si>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</si>
  <si>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</si>
  <si>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</si>
  <si>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</si>
  <si>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</si>
  <si>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</si>
  <si>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</si>
  <si>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</si>
  <si>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</si>
  <si>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</si>
  <si>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</si>
  <si>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</si>
  <si>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</si>
  <si>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</si>
  <si>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</si>
  <si>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</si>
  <si>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</si>
  <si>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</si>
  <si>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</si>
  <si>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</si>
  <si>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</si>
  <si>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</si>
  <si>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</si>
  <si>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</si>
  <si>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</si>
  <si>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</si>
  <si>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</si>
  <si>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</si>
  <si>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</si>
  <si>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</si>
  <si>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</si>
  <si>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</si>
  <si>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</si>
  <si>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</si>
  <si>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</si>
  <si>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</si>
  <si>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</si>
  <si>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</si>
  <si>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</si>
  <si>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</si>
  <si>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</si>
  <si>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</si>
  <si>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</si>
  <si>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</si>
  <si>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</si>
  <si>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</si>
  <si>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</si>
  <si>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</si>
  <si>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</si>
  <si>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</si>
  <si>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</si>
  <si>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</si>
  <si>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</si>
  <si>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</si>
  <si>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</si>
  <si>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</si>
  <si>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</si>
  <si>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</si>
  <si>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</si>
  <si>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</si>
  <si>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</si>
  <si>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</si>
  <si>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</si>
  <si>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</si>
  <si>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</si>
  <si>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</si>
  <si>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</si>
  <si>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</si>
  <si>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</si>
  <si>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</si>
  <si>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</si>
  <si>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</si>
  <si>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</si>
  <si>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</si>
  <si>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</si>
  <si>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</si>
  <si>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</si>
  <si>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</si>
  <si>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</si>
  <si>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</si>
  <si>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</si>
  <si>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</si>
  <si>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</si>
  <si>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</si>
  <si>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</si>
  <si>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</si>
  <si>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</si>
  <si>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</si>
  <si>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</si>
  <si>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</si>
  <si>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</si>
  <si>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</si>
  <si>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</si>
  <si>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</si>
  <si>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</si>
  <si>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</si>
  <si>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</si>
  <si>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</si>
  <si>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</si>
  <si>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</si>
  <si>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</si>
  <si>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</si>
  <si>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</si>
  <si>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</si>
  <si>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</si>
  <si>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</si>
  <si>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</si>
  <si>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</si>
  <si>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</si>
  <si>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</si>
  <si>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</si>
  <si>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</si>
  <si>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</si>
  <si>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</si>
  <si>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</si>
  <si>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</si>
  <si>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</si>
  <si>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</si>
  <si>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</si>
  <si>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</si>
  <si>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</si>
  <si>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</si>
  <si>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</si>
  <si>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</si>
  <si>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</si>
  <si>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</si>
  <si>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</si>
  <si>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</si>
  <si>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</si>
  <si>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</si>
  <si>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</si>
  <si>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</si>
  <si>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</si>
  <si>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</si>
  <si>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</si>
  <si>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</si>
  <si>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</si>
  <si>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</si>
  <si>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</si>
  <si>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</si>
  <si>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</si>
  <si>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</si>
  <si>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</si>
  <si>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</si>
  <si>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</si>
  <si>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</si>
  <si>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</si>
  <si>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</si>
  <si>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</si>
  <si>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</si>
  <si>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</si>
  <si>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</si>
  <si>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</si>
  <si>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</si>
  <si>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</si>
  <si>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</si>
  <si>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</si>
  <si>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</si>
  <si>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</si>
  <si>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</si>
  <si>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</si>
  <si>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</si>
  <si>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</si>
  <si>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</si>
  <si>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</si>
  <si>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</si>
  <si>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</si>
  <si>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</si>
  <si>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</si>
  <si>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</si>
  <si>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</si>
  <si>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</si>
  <si>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</si>
  <si>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</si>
  <si>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</si>
  <si>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</si>
  <si>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</si>
  <si>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</si>
  <si>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</si>
  <si>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</si>
  <si>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</si>
  <si>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</si>
  <si>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</si>
  <si>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</si>
  <si>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</si>
  <si>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</si>
  <si>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</si>
  <si>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</si>
  <si>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</si>
  <si>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</si>
  <si>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</si>
  <si>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</si>
  <si>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</si>
  <si>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</si>
  <si>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</si>
  <si>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</si>
  <si>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</si>
  <si>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</si>
  <si>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</si>
  <si>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</si>
  <si>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</si>
  <si>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</si>
  <si>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</si>
  <si>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</si>
  <si>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</si>
  <si>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</si>
  <si>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</si>
  <si>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</si>
  <si>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</si>
  <si>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</si>
  <si>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</si>
  <si>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</si>
  <si>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</si>
  <si>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</si>
  <si>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</si>
  <si>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</si>
  <si>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</si>
  <si>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</si>
  <si>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</si>
  <si>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</si>
  <si>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</si>
  <si>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</si>
  <si>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</si>
  <si>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</si>
  <si>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</si>
  <si>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</si>
  <si>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</si>
  <si>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</si>
  <si>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</si>
  <si>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</si>
  <si>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</si>
  <si>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</si>
  <si>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</si>
  <si>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</si>
  <si>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</si>
  <si>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</si>
  <si>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</si>
  <si>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</si>
  <si>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</si>
  <si>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</si>
  <si>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</si>
  <si>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</si>
  <si>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</si>
  <si>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</si>
  <si>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</si>
  <si>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</si>
  <si>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</si>
  <si>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</si>
  <si>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</si>
  <si>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</si>
  <si>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</si>
  <si>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</si>
  <si>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</si>
  <si>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</si>
  <si>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</si>
  <si>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</si>
  <si>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</si>
  <si>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</si>
  <si>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</si>
  <si>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</si>
  <si>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</si>
  <si>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</si>
  <si>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</si>
  <si>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</si>
  <si>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</si>
  <si>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</si>
  <si>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</si>
  <si>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</si>
  <si>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</si>
  <si>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</si>
  <si>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</si>
  <si>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</si>
  <si>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</si>
  <si>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</si>
  <si>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</si>
  <si>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</si>
  <si>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</si>
  <si>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</si>
  <si>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</si>
  <si>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</si>
  <si>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</si>
  <si>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</si>
  <si>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</si>
  <si>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</si>
  <si>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</si>
  <si>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</si>
  <si>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</si>
  <si>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</si>
  <si>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</si>
  <si>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</si>
  <si>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</si>
  <si>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</si>
  <si>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</si>
  <si>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</si>
  <si>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</si>
  <si>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</si>
  <si>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</si>
  <si>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</si>
  <si>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</si>
  <si>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</si>
  <si>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</si>
  <si>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</si>
  <si>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</si>
  <si>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</si>
  <si>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</si>
  <si>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</si>
  <si>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</si>
  <si>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</si>
  <si>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</si>
  <si>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</si>
  <si>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</si>
  <si>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</si>
  <si>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</si>
  <si>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</si>
  <si>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</si>
  <si>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</si>
  <si>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</si>
  <si>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</si>
  <si>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</si>
  <si>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</si>
  <si>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</si>
  <si>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</si>
  <si>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</si>
  <si>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</si>
  <si>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</si>
  <si>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</si>
  <si>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</si>
  <si>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</si>
  <si>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</si>
  <si>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</si>
  <si>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</si>
  <si>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</si>
  <si>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</si>
  <si>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</si>
  <si>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</si>
  <si>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</si>
  <si>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</si>
  <si>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</si>
  <si>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</si>
  <si>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</si>
  <si>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</si>
  <si>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</si>
  <si>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</si>
  <si>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</si>
  <si>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</si>
  <si>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</si>
  <si>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</si>
  <si>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</si>
  <si>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</si>
  <si>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</si>
  <si>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</si>
  <si>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</si>
  <si>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</si>
  <si>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</si>
  <si>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</si>
  <si>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</si>
  <si>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</si>
  <si>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</si>
  <si>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</si>
  <si>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</si>
  <si>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</si>
  <si>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</si>
  <si>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</si>
  <si>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</si>
  <si>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</si>
  <si>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</si>
  <si>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</si>
  <si>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</si>
  <si>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</si>
  <si>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</si>
  <si>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</si>
  <si>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</si>
  <si>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</si>
  <si>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</si>
  <si>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</si>
  <si>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</si>
  <si>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</si>
  <si>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</si>
  <si>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</si>
  <si>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</si>
  <si>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</si>
  <si>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</si>
  <si>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</si>
  <si>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</si>
  <si>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</si>
  <si>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</si>
  <si>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</si>
  <si>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</si>
  <si>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</si>
  <si>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</si>
  <si>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</si>
  <si>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</si>
  <si>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</si>
  <si>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</si>
  <si>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</si>
  <si>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</si>
  <si>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</si>
  <si>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</si>
  <si>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</si>
  <si>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</si>
  <si>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</si>
  <si>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</si>
  <si>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</si>
  <si>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</si>
  <si>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</si>
  <si>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</si>
  <si>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</si>
  <si>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</si>
  <si>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</si>
  <si>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</si>
  <si>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</si>
  <si>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</si>
  <si>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</si>
  <si>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</si>
  <si>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</si>
  <si>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</si>
  <si>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</si>
  <si>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</si>
  <si>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</si>
  <si>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</si>
  <si>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</si>
  <si>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</si>
  <si>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</si>
  <si>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</si>
  <si>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</si>
  <si>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</si>
  <si>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</si>
  <si>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</si>
  <si>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</si>
  <si>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</si>
  <si>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</si>
  <si>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</si>
  <si>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</si>
  <si>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</si>
  <si>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</si>
  <si>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</si>
  <si>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</si>
  <si>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</si>
  <si>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</si>
  <si>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</si>
  <si>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</si>
  <si>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</si>
  <si>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</si>
  <si>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</si>
  <si>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</si>
  <si>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</si>
  <si>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</si>
  <si>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</si>
  <si>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</si>
  <si>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</si>
  <si>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</si>
  <si>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</si>
  <si>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</si>
  <si>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</si>
  <si>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</si>
  <si>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</si>
  <si>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</si>
  <si>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</si>
  <si>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</si>
  <si>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</si>
  <si>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</si>
  <si>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</si>
  <si>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</si>
  <si>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</si>
  <si>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</si>
  <si>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</si>
  <si>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</si>
  <si>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</si>
  <si>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</si>
  <si>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</si>
  <si>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</si>
  <si>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</si>
  <si>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</si>
  <si>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</si>
  <si>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</si>
  <si>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</si>
  <si>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</si>
  <si>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</si>
  <si>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</si>
  <si>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</si>
  <si>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</si>
  <si>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</si>
  <si>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</si>
  <si>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</si>
  <si>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</si>
  <si>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</si>
  <si>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</si>
  <si>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</si>
  <si>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</si>
  <si>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</si>
  <si>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</si>
  <si>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</si>
  <si>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</si>
  <si>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</si>
  <si>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</si>
  <si>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</si>
  <si>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</si>
  <si>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</si>
  <si>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</si>
  <si>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</si>
  <si>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</si>
  <si>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</si>
  <si>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</si>
  <si>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</si>
  <si>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</si>
  <si>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</si>
  <si>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</si>
  <si>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</si>
  <si>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</si>
  <si>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</si>
  <si>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</si>
  <si>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</si>
  <si>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</si>
  <si>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</si>
  <si>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</si>
  <si>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</si>
  <si>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</si>
  <si>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</si>
  <si>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</si>
  <si>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</si>
  <si>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</si>
  <si>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</si>
  <si>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</si>
  <si>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</si>
  <si>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</si>
  <si>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</si>
  <si>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</si>
  <si>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</si>
  <si>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</si>
  <si>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</si>
  <si>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</si>
  <si>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</si>
  <si>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</si>
  <si>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</si>
  <si>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</si>
  <si>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</si>
  <si>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</si>
  <si>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</si>
  <si>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</si>
  <si>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</si>
  <si>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</si>
  <si>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</si>
  <si>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</si>
  <si>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</si>
  <si>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</si>
  <si>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</si>
  <si>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</si>
  <si>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</si>
  <si>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</si>
  <si>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</si>
  <si>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</si>
  <si>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</si>
  <si>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</si>
  <si>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</si>
  <si>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</si>
  <si>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</si>
  <si>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</si>
  <si>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</si>
  <si>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</si>
  <si>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</si>
  <si>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</si>
  <si>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</si>
  <si>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</si>
  <si>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</si>
  <si>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</si>
  <si>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</si>
  <si>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</si>
  <si>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</si>
  <si>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</si>
  <si>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</si>
  <si>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</si>
  <si>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</si>
  <si>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</si>
  <si>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</si>
  <si>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</si>
  <si>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</si>
  <si>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</si>
  <si>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</si>
  <si>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</si>
  <si>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</si>
  <si>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</si>
  <si>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</si>
  <si>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</si>
  <si>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</si>
  <si>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</si>
  <si>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</si>
  <si>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</si>
  <si>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</si>
  <si>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</si>
  <si>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</si>
  <si>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</si>
  <si>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</si>
  <si>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</si>
  <si>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</si>
  <si>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</si>
  <si>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</si>
  <si>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</si>
  <si>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</si>
  <si>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</si>
  <si>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</si>
  <si>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</si>
  <si>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</si>
  <si>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</si>
  <si>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</si>
  <si>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</si>
  <si>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</si>
  <si>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</si>
  <si>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</si>
  <si>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</si>
  <si>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</si>
  <si>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</si>
  <si>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</si>
  <si>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</si>
  <si>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</si>
  <si>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</si>
  <si>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</si>
  <si>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</si>
  <si>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</si>
  <si>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</si>
  <si>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</si>
  <si>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</si>
  <si>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</si>
  <si>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</si>
  <si>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</si>
  <si>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</si>
  <si>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</si>
  <si>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</si>
  <si>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</si>
  <si>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</si>
  <si>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</si>
  <si>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</si>
  <si>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</si>
  <si>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</si>
  <si>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</si>
  <si>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</si>
  <si>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</si>
  <si>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</si>
  <si>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</si>
  <si>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</si>
  <si>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</si>
  <si>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</si>
  <si>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</si>
  <si>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</si>
  <si>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</si>
  <si>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</si>
  <si>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</si>
  <si>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</si>
  <si>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</si>
  <si>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</si>
  <si>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</si>
  <si>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</si>
  <si>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</si>
  <si>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</si>
  <si>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</si>
  <si>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</si>
  <si>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</si>
  <si>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</si>
  <si>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</si>
  <si>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</si>
  <si>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</si>
  <si>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</si>
  <si>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</si>
  <si>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</si>
  <si>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</si>
  <si>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</si>
  <si>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</si>
  <si>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</si>
  <si>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</si>
  <si>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</si>
  <si>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</si>
  <si>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</si>
  <si>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</si>
  <si>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</si>
  <si>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</si>
  <si>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</si>
  <si>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</si>
  <si>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</si>
  <si>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</si>
  <si>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</si>
  <si>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</si>
  <si>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</si>
  <si>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</si>
  <si>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</si>
  <si>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</si>
  <si>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</si>
  <si>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</si>
  <si>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</si>
  <si>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</si>
  <si>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</si>
  <si>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</si>
  <si>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</si>
  <si>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</si>
  <si>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</si>
  <si>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</si>
  <si>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</si>
  <si>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</si>
  <si>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</si>
  <si>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</si>
  <si>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</si>
  <si>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</si>
  <si>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</si>
  <si>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</si>
  <si>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</si>
  <si>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</si>
  <si>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</si>
  <si>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</si>
  <si>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</si>
  <si>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</si>
  <si>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</si>
  <si>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</si>
  <si>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</si>
  <si>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</si>
  <si>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</si>
  <si>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</si>
  <si>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</si>
  <si>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</si>
  <si>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</si>
  <si>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</si>
  <si>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</si>
  <si>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</si>
  <si>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</si>
  <si>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</si>
  <si>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</si>
  <si>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</si>
  <si>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</si>
  <si>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</si>
  <si>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</si>
  <si>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</si>
  <si>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</si>
  <si>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</si>
  <si>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</si>
  <si>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</si>
  <si>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</si>
  <si>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</si>
  <si>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</si>
  <si>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</si>
  <si>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</si>
  <si>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</si>
  <si>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</si>
  <si>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</si>
  <si>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</si>
  <si>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</si>
  <si>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</si>
  <si>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</si>
  <si>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</si>
  <si>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</si>
  <si>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</si>
  <si>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</si>
  <si>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</si>
  <si>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</si>
  <si>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</si>
  <si>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</si>
  <si>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</si>
  <si>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</si>
  <si>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</si>
  <si>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</si>
  <si>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</si>
  <si>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</si>
  <si>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</si>
  <si>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</si>
  <si>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</si>
  <si>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</si>
  <si>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</si>
  <si>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</si>
  <si>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</si>
  <si>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</si>
  <si>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</si>
  <si>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</si>
  <si>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</si>
  <si>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</si>
  <si>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</si>
  <si>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</si>
  <si>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</si>
  <si>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</si>
  <si>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</si>
  <si>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</si>
  <si>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</si>
  <si>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</si>
  <si>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</si>
  <si>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</si>
  <si>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</si>
  <si>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</si>
  <si>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</si>
  <si>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</si>
  <si>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</si>
  <si>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</si>
  <si>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</si>
  <si>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</si>
  <si>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</si>
  <si>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</si>
  <si>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</si>
  <si>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</si>
  <si>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</si>
  <si>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</si>
  <si>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</si>
  <si>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</si>
  <si>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</si>
  <si>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</si>
  <si>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</si>
  <si>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</si>
  <si>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</si>
  <si>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</si>
  <si>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</si>
  <si>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</si>
  <si>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</si>
  <si>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</si>
  <si>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</si>
  <si>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</si>
  <si>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</si>
  <si>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</si>
  <si>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</si>
  <si>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</si>
  <si>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</si>
  <si>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</si>
  <si>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</si>
  <si>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</si>
  <si>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</si>
  <si>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</si>
  <si>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</si>
  <si>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</si>
  <si>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</si>
  <si>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</si>
  <si>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</si>
  <si>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</si>
  <si>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</si>
  <si>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</si>
  <si>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</si>
  <si>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</si>
  <si>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</si>
  <si>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</si>
  <si>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</si>
  <si>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</si>
  <si>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</si>
  <si>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</si>
  <si>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</si>
  <si>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</si>
  <si>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</si>
  <si>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</si>
  <si>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</si>
  <si>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</si>
  <si>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</si>
  <si>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</si>
  <si>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</si>
  <si>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</si>
  <si>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</si>
  <si>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</si>
  <si>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</si>
  <si>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</si>
  <si>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</si>
  <si>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</si>
  <si>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</si>
  <si>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</si>
  <si>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</si>
  <si>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</si>
  <si>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</si>
  <si>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</si>
  <si>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</si>
  <si>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</si>
  <si>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</si>
  <si>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</si>
  <si>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</si>
  <si>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</si>
  <si>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</si>
  <si>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</si>
  <si>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</si>
  <si>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</si>
  <si>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</si>
  <si>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</si>
  <si>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</si>
  <si>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</si>
  <si>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</si>
  <si>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</si>
  <si>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</si>
  <si>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</si>
  <si>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</si>
  <si>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</si>
  <si>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</si>
  <si>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</si>
  <si>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</si>
  <si>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</si>
  <si>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</si>
  <si>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</si>
  <si>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</si>
  <si>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</si>
  <si>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</si>
  <si>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</si>
  <si>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</si>
  <si>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</si>
  <si>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</si>
  <si>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</si>
  <si>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</si>
  <si>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</si>
  <si>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</si>
  <si>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</si>
  <si>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</si>
  <si>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</si>
  <si>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</si>
  <si>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</si>
  <si>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</si>
  <si>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</si>
  <si>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</si>
  <si>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</si>
  <si>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</si>
  <si>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</si>
  <si>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</si>
  <si>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</si>
  <si>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</si>
  <si>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</si>
  <si>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</si>
  <si>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</si>
  <si>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</si>
  <si>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</si>
  <si>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</si>
  <si>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</si>
  <si>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</si>
  <si>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</si>
  <si>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</si>
  <si>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</si>
  <si>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</si>
  <si>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</si>
  <si>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</si>
  <si>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</si>
  <si>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</si>
  <si>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</si>
  <si>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</si>
  <si>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</si>
  <si>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</si>
  <si>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</si>
  <si>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</si>
  <si>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</si>
  <si>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</si>
  <si>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</si>
  <si>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</si>
  <si>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</si>
  <si>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</si>
  <si>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</si>
  <si>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</si>
  <si>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</si>
  <si>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</si>
  <si>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</si>
  <si>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</si>
  <si>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</si>
  <si>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</si>
  <si>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</si>
  <si>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</si>
  <si>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</si>
  <si>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</si>
  <si>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</si>
  <si>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</si>
  <si>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</si>
  <si>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</si>
  <si>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</si>
  <si>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</si>
  <si>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</si>
  <si>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</si>
  <si>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</si>
  <si>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</si>
  <si>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</si>
  <si>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</si>
  <si>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</si>
  <si>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</si>
  <si>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</si>
  <si>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</si>
  <si>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</si>
  <si>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</si>
  <si>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</si>
  <si>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</si>
  <si>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</si>
  <si>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</si>
  <si>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</si>
  <si>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</si>
  <si>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</si>
  <si>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</si>
  <si>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</si>
  <si>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</si>
  <si>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</si>
  <si>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</si>
  <si>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</si>
  <si>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</si>
  <si>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</si>
  <si>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</si>
  <si>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</si>
  <si>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</si>
  <si>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</si>
  <si>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</si>
  <si>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</si>
  <si>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</si>
  <si>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</si>
  <si>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</si>
  <si>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</si>
  <si>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</si>
  <si>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</si>
  <si>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</si>
  <si>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</si>
  <si>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</si>
  <si>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</si>
  <si>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</si>
  <si>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</si>
  <si>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</si>
  <si>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</si>
  <si>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</si>
  <si>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</si>
  <si>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</si>
  <si>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</si>
  <si>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</si>
  <si>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</si>
  <si>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</si>
  <si>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</si>
  <si>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</si>
  <si>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</si>
  <si>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</si>
  <si>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</si>
  <si>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</si>
  <si>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</si>
  <si>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</si>
  <si>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</si>
  <si>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</si>
  <si>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</si>
  <si>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</si>
  <si>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</si>
  <si>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</si>
  <si>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</si>
  <si>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</si>
  <si>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</si>
  <si>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</si>
  <si>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</si>
  <si>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</si>
  <si>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</si>
  <si>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</si>
  <si>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</si>
  <si>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</si>
  <si>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</si>
  <si>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</si>
  <si>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</si>
  <si>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</si>
  <si>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</si>
  <si>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</si>
  <si>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</si>
  <si>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</si>
  <si>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</si>
  <si>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</si>
  <si>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</si>
  <si>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</si>
  <si>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</si>
  <si>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</si>
  <si>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</si>
  <si>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</si>
  <si>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</si>
  <si>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</si>
  <si>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</si>
  <si>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</si>
  <si>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</si>
  <si>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</si>
  <si>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</si>
  <si>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</si>
  <si>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</si>
  <si>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</si>
  <si>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</si>
  <si>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</si>
  <si>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</si>
  <si>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</si>
  <si>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</si>
  <si>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</si>
  <si>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</si>
  <si>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</si>
  <si>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</si>
  <si>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</si>
  <si>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</si>
  <si>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</si>
  <si>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</si>
  <si>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</si>
  <si>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</si>
  <si>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</si>
  <si>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</si>
  <si>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</si>
  <si>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</si>
  <si>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</si>
  <si>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</si>
  <si>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</si>
  <si>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</si>
  <si>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</si>
  <si>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</si>
  <si>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</si>
  <si>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</si>
  <si>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</si>
  <si>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</si>
  <si>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</si>
  <si>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</si>
  <si>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</si>
  <si>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</si>
  <si>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</si>
  <si>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</si>
  <si>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</si>
  <si>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</si>
  <si>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</si>
  <si>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</si>
  <si>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</si>
  <si>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</si>
  <si>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</si>
  <si>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</si>
  <si>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</si>
  <si>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</si>
  <si>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</si>
  <si>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</si>
  <si>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</si>
  <si>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</si>
  <si>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</si>
  <si>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</si>
  <si>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</si>
  <si>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</si>
  <si>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</si>
  <si>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</si>
  <si>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</si>
  <si>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</si>
  <si>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</si>
  <si>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</si>
  <si>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</si>
  <si>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</si>
  <si>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</si>
  <si>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</si>
  <si>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</si>
  <si>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</si>
  <si>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</si>
  <si>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</si>
  <si>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</si>
  <si>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</si>
  <si>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</si>
  <si>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</si>
  <si>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</si>
  <si>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</si>
  <si>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</si>
  <si>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</si>
  <si>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</si>
  <si>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</si>
  <si>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</si>
  <si>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</si>
  <si>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</si>
  <si>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</si>
  <si>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</si>
  <si>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</si>
  <si>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</si>
  <si>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</si>
  <si>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</si>
  <si>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</si>
  <si>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</si>
  <si>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</si>
  <si>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</si>
  <si>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</si>
  <si>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</si>
  <si>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</si>
  <si>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</si>
  <si>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</si>
  <si>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</si>
  <si>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</si>
  <si>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</si>
  <si>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</si>
  <si>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</si>
  <si>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</si>
  <si>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</si>
  <si>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</si>
  <si>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</si>
  <si>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</si>
  <si>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</si>
  <si>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</si>
  <si>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</si>
  <si>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</si>
  <si>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</si>
  <si>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</si>
  <si>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</si>
  <si>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</si>
  <si>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</si>
  <si>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</si>
  <si>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</si>
  <si>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</si>
  <si>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</si>
  <si>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</si>
  <si>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</si>
  <si>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</si>
  <si>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</si>
  <si>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</si>
  <si>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</si>
  <si>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</si>
  <si>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</si>
  <si>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</si>
  <si>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</si>
  <si>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</si>
  <si>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</si>
  <si>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</si>
  <si>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</si>
  <si>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</si>
  <si>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</si>
  <si>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</si>
  <si>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</si>
  <si>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</si>
  <si>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</si>
  <si>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</si>
  <si>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</si>
  <si>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</si>
  <si>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</si>
  <si>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</si>
  <si>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</si>
  <si>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</si>
  <si>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</si>
  <si>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</si>
  <si>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</si>
  <si>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</si>
  <si>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</si>
  <si>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</si>
  <si>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</si>
  <si>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</si>
  <si>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</si>
  <si>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</si>
  <si>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</si>
  <si>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</si>
  <si>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</si>
  <si>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</si>
  <si>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</si>
  <si>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</si>
  <si>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</si>
  <si>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</si>
  <si>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</si>
  <si>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</si>
  <si>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</si>
  <si>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</si>
  <si>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</si>
  <si>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</si>
  <si>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</si>
  <si>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</si>
  <si>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</si>
  <si>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</si>
  <si>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</si>
  <si>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</si>
  <si>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</si>
  <si>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</si>
  <si>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</si>
  <si>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</si>
  <si>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</si>
  <si>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</si>
  <si>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</si>
  <si>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</si>
  <si>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</si>
  <si>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</si>
  <si>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</si>
  <si>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</si>
  <si>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</si>
  <si>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</si>
  <si>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</si>
  <si>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</si>
  <si>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</si>
  <si>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</si>
  <si>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</si>
  <si>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</si>
  <si>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</si>
  <si>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</si>
  <si>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</si>
  <si>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</si>
  <si>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</si>
  <si>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</si>
  <si>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</si>
  <si>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</si>
  <si>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</si>
  <si>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</si>
  <si>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</si>
  <si>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</si>
  <si>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</si>
  <si>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</si>
  <si>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</si>
  <si>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</si>
  <si>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</si>
  <si>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</si>
  <si>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</si>
  <si>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</si>
  <si>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</si>
  <si>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</si>
  <si>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</si>
  <si>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</si>
  <si>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</si>
  <si>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</si>
  <si>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</si>
  <si>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</si>
  <si>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</si>
  <si>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</si>
  <si>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</si>
  <si>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</si>
  <si>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</si>
  <si>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</si>
  <si>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</si>
  <si>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</si>
  <si>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</si>
  <si>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</si>
  <si>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</si>
  <si>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</si>
  <si>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</si>
  <si>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</si>
  <si>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</si>
  <si>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</si>
  <si>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</si>
  <si>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</si>
  <si>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</si>
  <si>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</si>
  <si>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</si>
  <si>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</si>
  <si>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</si>
  <si>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</si>
  <si>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</si>
  <si>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</si>
  <si>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</si>
  <si>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</si>
  <si>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</si>
  <si>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</si>
  <si>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</si>
  <si>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</si>
  <si>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</si>
  <si>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</si>
  <si>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</si>
  <si>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</si>
  <si>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</si>
  <si>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</si>
  <si>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</si>
  <si>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</si>
  <si>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</si>
  <si>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</si>
  <si>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</si>
  <si>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</si>
  <si>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</si>
  <si>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</si>
  <si>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</si>
  <si>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</si>
  <si>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</si>
  <si>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</si>
  <si>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</si>
  <si>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</si>
  <si>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</si>
  <si>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</si>
  <si>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</si>
  <si>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</si>
  <si>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</si>
  <si>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</si>
  <si>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</si>
  <si>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</si>
  <si>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</si>
  <si>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</si>
  <si>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</si>
  <si>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</si>
  <si>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</si>
  <si>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</si>
  <si>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</si>
  <si>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</si>
  <si>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</si>
  <si>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</si>
  <si>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</si>
  <si>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</si>
  <si>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</si>
  <si>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</si>
  <si>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</si>
  <si>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</si>
  <si>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</si>
  <si>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</si>
  <si>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</si>
  <si>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</si>
  <si>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</si>
  <si>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</si>
  <si>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</si>
  <si>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</si>
  <si>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</si>
  <si>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</si>
  <si>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</si>
  <si>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</si>
  <si>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</si>
  <si>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</si>
  <si>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</si>
  <si>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</si>
  <si>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</si>
  <si>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</si>
  <si>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</si>
  <si>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</si>
  <si>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</si>
  <si>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</si>
  <si>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</si>
  <si>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</si>
  <si>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</si>
  <si>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</si>
  <si>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</si>
  <si>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</si>
  <si>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</si>
  <si>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</si>
  <si>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</si>
  <si>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</si>
  <si>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</si>
  <si>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</si>
  <si>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</si>
  <si>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</si>
  <si>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</si>
  <si>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</si>
  <si>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</si>
  <si>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</si>
  <si>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</si>
  <si>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</si>
  <si>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</si>
  <si>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</si>
  <si>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</si>
  <si>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</si>
  <si>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</si>
  <si>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</si>
  <si>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</si>
  <si>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</si>
  <si>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</si>
  <si>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</si>
  <si>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</si>
  <si>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</si>
  <si>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</si>
  <si>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</si>
  <si>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</si>
  <si>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</si>
  <si>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</si>
  <si>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</si>
  <si>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</si>
  <si>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</si>
  <si>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</si>
  <si>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</si>
  <si>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</si>
  <si>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</si>
  <si>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</si>
  <si>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</si>
  <si>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</si>
  <si>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</si>
  <si>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</si>
  <si>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</si>
  <si>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</si>
  <si>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</si>
  <si>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</si>
  <si>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</si>
  <si>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</si>
  <si>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</si>
  <si>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</si>
  <si>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</si>
  <si>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</si>
  <si>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</si>
  <si>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</si>
  <si>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</si>
  <si>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</si>
  <si>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</si>
  <si>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</si>
  <si>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</si>
  <si>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</si>
  <si>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</si>
  <si>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</si>
  <si>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</si>
  <si>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</si>
  <si>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</si>
  <si>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</si>
  <si>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</si>
  <si>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</si>
  <si>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</si>
  <si>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</si>
  <si>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</si>
  <si>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</si>
  <si>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</si>
  <si>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</si>
  <si>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</si>
  <si>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</si>
  <si>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</si>
  <si>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</si>
  <si>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</si>
  <si>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</si>
  <si>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</si>
  <si>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</si>
  <si>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</si>
  <si>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</si>
  <si>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</si>
  <si>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</si>
  <si>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</si>
  <si>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</si>
  <si>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</si>
  <si>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</si>
  <si>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</si>
  <si>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</si>
  <si>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</si>
  <si>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</si>
  <si>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</si>
  <si>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</si>
  <si>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</si>
  <si>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</si>
  <si>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</si>
  <si>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</si>
  <si>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</si>
  <si>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</si>
  <si>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</si>
  <si>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</si>
  <si>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</si>
  <si>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</si>
  <si>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</si>
  <si>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</si>
  <si>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</si>
  <si>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</si>
  <si>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</si>
  <si>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</si>
  <si>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</si>
  <si>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</si>
  <si>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</si>
  <si>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</si>
  <si>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</si>
  <si>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</si>
  <si>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</si>
  <si>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</si>
  <si>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</si>
  <si>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</si>
  <si>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</si>
  <si>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</si>
  <si>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</si>
  <si>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</si>
  <si>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</si>
  <si>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</si>
  <si>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</si>
  <si>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</si>
  <si>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</si>
  <si>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</si>
  <si>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</si>
  <si>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</si>
  <si>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</si>
  <si>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</si>
  <si>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</si>
  <si>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</si>
  <si>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</si>
  <si>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</si>
  <si>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</si>
  <si>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</si>
  <si>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</si>
  <si>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</si>
  <si>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</si>
  <si>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</si>
  <si>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</si>
  <si>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</si>
  <si>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</si>
  <si>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</si>
  <si>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</si>
  <si>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</si>
  <si>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</si>
  <si>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</si>
  <si>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</si>
  <si>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</si>
  <si>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</si>
  <si>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</si>
  <si>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</si>
  <si>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</si>
  <si>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</si>
  <si>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</si>
  <si>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</si>
  <si>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</si>
  <si>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</si>
  <si>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</si>
  <si>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</si>
  <si>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</si>
  <si>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</si>
  <si>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</si>
  <si>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</si>
  <si>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</si>
  <si>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</si>
  <si>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</si>
  <si>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</si>
  <si>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</si>
  <si>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</si>
  <si>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</si>
  <si>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</si>
  <si>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</si>
  <si>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</si>
  <si>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</si>
  <si>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</si>
  <si>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</si>
  <si>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</si>
  <si>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</si>
  <si>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</si>
  <si>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</si>
  <si>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</si>
  <si>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</si>
  <si>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</si>
  <si>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</si>
  <si>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</si>
  <si>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</si>
  <si>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</si>
  <si>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</si>
  <si>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</si>
  <si>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</si>
  <si>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</si>
  <si>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</si>
  <si>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</si>
  <si>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</si>
  <si>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</si>
  <si>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</si>
  <si>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</si>
  <si>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</si>
  <si>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</si>
  <si>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</si>
  <si>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</si>
  <si>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</si>
  <si>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</si>
  <si>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</si>
  <si>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</si>
  <si>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</si>
  <si>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</si>
  <si>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</si>
  <si>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</si>
  <si>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</si>
  <si>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</si>
  <si>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</si>
  <si>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</si>
  <si>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</si>
  <si>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</si>
  <si>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</si>
  <si>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</si>
  <si>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</si>
  <si>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</si>
  <si>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</si>
  <si>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</si>
  <si>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</si>
  <si>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</si>
  <si>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</si>
  <si>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</si>
  <si>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</si>
  <si>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</si>
  <si>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</si>
  <si>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</si>
  <si>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</si>
  <si>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</si>
  <si>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</si>
  <si>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</si>
  <si>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</si>
  <si>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</si>
  <si>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</si>
  <si>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</si>
  <si>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</si>
  <si>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</si>
  <si>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</si>
  <si>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</si>
  <si>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</si>
  <si>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</si>
  <si>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</si>
  <si>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</si>
  <si>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</si>
  <si>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</si>
  <si>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</si>
  <si>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</si>
  <si>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</si>
  <si>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</si>
  <si>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</si>
  <si>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</si>
  <si>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</si>
  <si>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</si>
  <si>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</si>
  <si>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</si>
  <si>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</si>
  <si>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</si>
  <si>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</si>
  <si>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</si>
  <si>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</si>
  <si>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</si>
  <si>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</si>
  <si>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</si>
  <si>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</si>
  <si>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</si>
  <si>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</si>
  <si>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</si>
  <si>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</si>
  <si>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</si>
  <si>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</si>
  <si>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</si>
  <si>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</si>
  <si>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</si>
  <si>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</si>
  <si>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</si>
  <si>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</si>
  <si>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</si>
  <si>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</si>
  <si>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</si>
  <si>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</si>
  <si>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</si>
  <si>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</si>
  <si>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</si>
  <si>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</si>
  <si>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</si>
  <si>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</si>
  <si>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</si>
  <si>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</si>
  <si>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</si>
  <si>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</si>
  <si>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</si>
  <si>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</si>
  <si>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</si>
  <si>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</si>
  <si>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</si>
  <si>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</si>
  <si>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</si>
  <si>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</si>
  <si>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</si>
  <si>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</si>
  <si>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</si>
  <si>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</si>
  <si>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</si>
  <si>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</si>
  <si>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</si>
  <si>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</si>
  <si>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</si>
  <si>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</si>
  <si>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</si>
  <si>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</si>
  <si>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</si>
  <si>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</si>
  <si>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</si>
  <si>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</si>
  <si>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</si>
  <si>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</si>
  <si>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</si>
  <si>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</si>
  <si>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</si>
  <si>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</si>
  <si>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</si>
  <si>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</si>
  <si>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</si>
  <si>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</si>
  <si>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</si>
  <si>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</si>
  <si>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</si>
  <si>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</si>
  <si>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</si>
  <si>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</si>
  <si>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</si>
  <si>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</si>
  <si>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</si>
  <si>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</si>
  <si>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</si>
  <si>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</si>
  <si>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</si>
  <si>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</si>
  <si>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</si>
  <si>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</si>
  <si>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</si>
  <si>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</si>
  <si>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</si>
  <si>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</si>
  <si>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</si>
  <si>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</si>
  <si>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</si>
  <si>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</si>
  <si>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</si>
  <si>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</si>
  <si>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</si>
  <si>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</si>
  <si>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</si>
  <si>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</si>
  <si>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</si>
  <si>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</si>
  <si>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</si>
  <si>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</si>
  <si>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</si>
  <si>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</si>
  <si>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</si>
  <si>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</si>
  <si>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</si>
  <si>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</si>
  <si>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</si>
  <si>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</si>
  <si>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</si>
  <si>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</si>
  <si>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</si>
  <si>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</si>
  <si>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</si>
  <si>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</si>
  <si>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</si>
  <si>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</si>
  <si>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</si>
  <si>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</si>
  <si>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</si>
  <si>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</si>
  <si>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</si>
  <si>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</si>
  <si>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</si>
  <si>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</si>
  <si>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</si>
  <si>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</si>
  <si>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</si>
  <si>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</si>
  <si>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</si>
  <si>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</si>
  <si>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</si>
  <si>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</si>
  <si>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</si>
  <si>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</si>
  <si>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</si>
  <si>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</si>
  <si>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</si>
  <si>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</si>
  <si>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</si>
  <si>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</si>
  <si>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</si>
  <si>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</si>
  <si>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</si>
  <si>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</si>
  <si>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</si>
  <si>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</si>
  <si>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</si>
  <si>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</si>
  <si>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</si>
  <si>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</si>
  <si>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</si>
  <si>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</si>
  <si>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</si>
  <si>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</si>
  <si>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</si>
  <si>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</si>
  <si>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</si>
  <si>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</si>
  <si>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</si>
  <si>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</si>
  <si>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</si>
  <si>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</si>
  <si>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</si>
  <si>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</si>
  <si>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</si>
  <si>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</si>
  <si>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</si>
  <si>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</si>
  <si>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</si>
  <si>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</si>
  <si>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</si>
  <si>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</si>
  <si>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</si>
  <si>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</si>
  <si>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</si>
  <si>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</si>
  <si>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</si>
  <si>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</si>
  <si>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</si>
  <si>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</si>
  <si>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</si>
  <si>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</si>
  <si>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</si>
  <si>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</si>
  <si>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</si>
  <si>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</si>
  <si>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</si>
  <si>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</si>
  <si>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</si>
  <si>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</si>
  <si>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</si>
  <si>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</si>
  <si>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</si>
  <si>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</si>
  <si>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</si>
  <si>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</si>
  <si>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</si>
  <si>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</si>
  <si>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</si>
  <si>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</si>
  <si>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</si>
  <si>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</si>
  <si>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</si>
  <si>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</si>
  <si>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</si>
  <si>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</si>
  <si>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</si>
  <si>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</si>
  <si>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</si>
  <si>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</si>
  <si>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</si>
  <si>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</si>
  <si>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</si>
  <si>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</si>
  <si>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</si>
  <si>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</si>
  <si>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</si>
  <si>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</si>
  <si>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</si>
  <si>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</si>
  <si>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</si>
  <si>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</si>
  <si>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</si>
  <si>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</si>
  <si>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</si>
  <si>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</si>
  <si>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</si>
  <si>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</si>
  <si>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</si>
  <si>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</si>
  <si>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</si>
  <si>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</si>
  <si>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</si>
  <si>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</si>
  <si>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</si>
  <si>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</si>
  <si>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</si>
  <si>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</si>
  <si>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</si>
  <si>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</si>
  <si>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</si>
  <si>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</si>
  <si>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</si>
  <si>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</si>
  <si>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</si>
  <si>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</si>
  <si>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</si>
  <si>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</si>
  <si>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</si>
  <si>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</si>
  <si>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</si>
  <si>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</si>
  <si>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</si>
  <si>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</si>
  <si>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</si>
  <si>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</si>
  <si>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</si>
  <si>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</si>
  <si>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</si>
  <si>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</si>
  <si>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</si>
  <si>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</si>
  <si>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</si>
  <si>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</si>
  <si>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</si>
  <si>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</si>
  <si>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</si>
  <si>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</si>
  <si>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</si>
  <si>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</si>
  <si>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</si>
  <si>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</si>
  <si>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</si>
  <si>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</si>
  <si>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</si>
  <si>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</si>
  <si>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</si>
  <si>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</si>
  <si>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</si>
  <si>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</si>
  <si>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</si>
  <si>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</si>
  <si>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</si>
  <si>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</si>
  <si>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</si>
  <si>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</si>
  <si>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</si>
  <si>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</si>
  <si>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</si>
  <si>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</si>
  <si>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</si>
  <si>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</si>
  <si>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</si>
  <si>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</si>
  <si>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</si>
  <si>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</si>
  <si>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</si>
  <si>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</si>
  <si>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</si>
  <si>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</si>
  <si>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</si>
  <si>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</si>
  <si>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</si>
  <si>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</si>
  <si>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</si>
  <si>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</si>
  <si>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</si>
  <si>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</si>
  <si>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</si>
  <si>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</si>
  <si>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</si>
  <si>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</si>
  <si>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</si>
  <si>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</si>
  <si>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</si>
  <si>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</si>
  <si>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</si>
  <si>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</si>
  <si>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</si>
  <si>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</si>
  <si>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</si>
  <si>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</si>
  <si>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</si>
  <si>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</si>
  <si>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</si>
  <si>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</si>
  <si>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</si>
  <si>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</si>
  <si>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</si>
  <si>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</si>
  <si>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</si>
  <si>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</si>
  <si>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</si>
  <si>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</si>
  <si>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</si>
  <si>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</si>
  <si>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</si>
  <si>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</si>
  <si>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</si>
  <si>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</si>
  <si>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</si>
  <si>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</si>
  <si>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</si>
  <si>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</si>
  <si>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PCM-20251023-00002063</t>
  </si>
  <si>
    <t>jed0845</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</si>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</sst>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0" fillId="7" borderId="1"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9" totalsRowShown="0" headerRowDxfId="48" dataDxfId="47" headerRowBorderDxfId="45" tableBorderDxfId="46" totalsRowBorderDxfId="44">
  <autoFilter ref="A1:L2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2" totalsRowShown="0" headerRowDxfId="15" dataDxfId="14" headerRowBorderDxfId="12" tableBorderDxfId="13">
  <autoFilter ref="A1:L1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290.99026747685275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10.495279050926911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45953.938693402779</v>
      </c>
      <c r="H4" s="163"/>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45953.938693402779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45953.938693402779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45953.938693402779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45953.938693402779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45953.938693402779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45953.938693402779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45953.938693402779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45953.938693402779</v>
      </c>
      <c r="H12" s="138"/>
      <c r="I12" s="136" t="str">
        <f>IFERROR(VLOOKUP(D12,DB!A:F,6,0),"")</f>
        <v/>
      </c>
      <c r="J12" s="136" t="str">
        <f>IFERROR(VLOOKUP(D12,DB!A:G,7,0),"")</f>
        <v/>
      </c>
      <c r="K12" s="140"/>
      <c r="L12" s="141" t="str">
        <f>IFERROR(VLOOKUP(D12,DB!A:I,9,0),"")</f>
        <v/>
      </c>
    </row>
    <row r="13" spans="1:15" ht="15" customHeight="1">
      <c r="A13" s="147"/>
      <c r="B13" s="148" t="str">
        <f>IFERROR(VLOOKUP(D13,DB!A:K,11,0),"")</f>
        <v/>
      </c>
      <c r="C13" s="148"/>
      <c r="D13" s="148"/>
      <c r="E13" s="149"/>
      <c r="F13" s="150"/>
      <c r="G13" s="151">
        <f ca="1">IFERROR(NOW()-F13,"")</f>
        <v>45953.938693402779</v>
      </c>
      <c r="H13" s="150"/>
      <c r="I13" s="148" t="str">
        <f>IFERROR(VLOOKUP(D13,DB!A:F,6,0),"")</f>
        <v/>
      </c>
      <c r="J13" s="148" t="str">
        <f>IFERROR(VLOOKUP(D13,DB!A:G,7,0),"")</f>
        <v/>
      </c>
      <c r="K13" s="152"/>
      <c r="L13" s="153" t="str">
        <f>IFERROR(VLOOKUP(D13,DB!A:I,9,0),"")</f>
        <v/>
      </c>
    </row>
    <row r="14" spans="1:15" ht="15" customHeight="1">
      <c r="A14" s="135"/>
      <c r="B14" s="136" t="str">
        <f>IFERROR(VLOOKUP(D14,DB!A:K,11,0),"")</f>
        <v/>
      </c>
      <c r="C14" s="136"/>
      <c r="D14" s="136"/>
      <c r="E14" s="137"/>
      <c r="F14" s="138"/>
      <c r="G14" s="139">
        <f ca="1">IFERROR(NOW()-F14,"")</f>
        <v>45953.938693402779</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45953.938693402779</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45953.938693402779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45953.938693402779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45953.938693402779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45953.938693402779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45953.938693402779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45953.938693402779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45953.938693402779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45953.938693402779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45953.938693402779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45953.938693402779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45953.938693402779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45953.938693402779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45953.938693402779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45953.938693402779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45953.938693402779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45953.938693402779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45953.938693402779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45953.938693402779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45953.938693402779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45953.938693402779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45953.938693402779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45953.938693402779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45953.938693402779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45953.938693402779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45953.938693402779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45953.938693402779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45953.938693402779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45953.938693402779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45953.938693402779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45953.938693402779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45953.938693402779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45953.938693402779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45953.938693402779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45953.938693402779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45953.938693402779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45953.938693402779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45953.938693402779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45953.938693402779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45953.938693402779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45953.938693402779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45953.938693402779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45953.938693402779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45953.938693402779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45953.938693402779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45953.938693402779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45953.938693402779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45953.938693402779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45953.938693402779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45953.938693402779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45953.938693402779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45953.938693402779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45953.938693402779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45953.938693402779</v>
      </c>
      <c r="H68" s="138"/>
      <c r="I68" s="136" t="str">
        <f>IFERROR(VLOOKUP(D68,DB!A:F,6,0),"")</f>
        <v/>
      </c>
      <c r="J68" s="136" t="str">
        <f>IFERROR(VLOOKUP(D68,DB!A:G,7,0),"")</f>
        <v/>
      </c>
      <c r="K68" s="140"/>
      <c r="L68" s="141" t="str">
        <f>IFERROR(VLOOKUP(D68,DB!A:I,9,0),"")</f>
        <v/>
      </c>
    </row>
    <row r="69" spans="1:12" ht="15" customHeight="1">
      <c r="A69" s="147"/>
      <c r="B69" s="148" t="str">
        <f>IFERROR(VLOOKUP(D69,DB!A:K,11,0),"")</f>
        <v/>
      </c>
      <c r="C69" s="148"/>
      <c r="D69" s="148"/>
      <c r="E69" s="149"/>
      <c r="F69" s="150"/>
      <c r="G69" s="151">
        <f ca="1">IFERROR(NOW()-F69,"")</f>
        <v>45953.938693402779</v>
      </c>
      <c r="H69" s="150"/>
      <c r="I69" s="148" t="str">
        <f>IFERROR(VLOOKUP(D69,DB!A:F,6,0),"")</f>
        <v/>
      </c>
      <c r="J69" s="148" t="str">
        <f>IFERROR(VLOOKUP(D69,DB!A:G,7,0),"")</f>
        <v/>
      </c>
      <c r="K69" s="152"/>
      <c r="L69" s="153" t="str">
        <f>IFERROR(VLOOKUP(D69,DB!A:I,9,0),"")</f>
        <v/>
      </c>
    </row>
  </sheetData>
  <customSheetViews>
    <customSheetView guid="{F6042A99-DD27-4453-835D-0834D95730CC}" filter="1" showAutoFilter="1">
      <pageMargins left="0" right="0" top="0" bottom="0" header="0" footer="0"/>
      <autoFilter ref="B1:M1" xr:uid="{0FF4A068-66BA-4EB9-B939-612CC3A5A560}"/>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128.93885543981742</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9.442917939813924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1.9272106481366791E-2</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45953.938693402779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45953.938693402779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45953.938693402779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45953.938693402779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45953.938693402779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45953.938693402779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45953.938693402779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45953.938693402779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45953.938693402779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45953.938693402779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45953.938693402779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45953.938693402779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45953.938693402779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45953.938693402779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45953.938693402779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45953.938693402779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45953.938693402779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45953.938693402779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45953.938693402779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45953.938693402779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45953.938693402779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45953.938693402779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45953.938693402779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45953.938693402779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45953.938693402779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45953.938693402779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45953.938693402779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45953.938693402779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45953.938693402779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45953.938693402779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45953.938693402779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45953.938693402779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45953.938693402779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45953.938693402779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45953.938693402779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45953.938693402779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45953.938693402779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45953.938693402779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45953.938693402779</v>
      </c>
      <c r="H7" s="22"/>
      <c r="I7" s="19" t="s">
        <v>39088</v>
      </c>
      <c r="J7" s="18" t="str">
        <f>IFERROR(VLOOKUP(D7,DB!A:G,7,0),"")</f>
        <v/>
      </c>
      <c r="K7" s="47"/>
      <c r="L7" s="23" t="str">
        <f>IFERROR(VLOOKUP(D7,DB!A:I,9,0),"")</f>
        <v/>
      </c>
    </row>
    <row r="8" spans="1:13" ht="15" customHeight="1">
      <c r="A8" s="19"/>
      <c r="B8" s="64" t="str">
        <f>IFERROR(VLOOKUP(D8,DB!A:K,11,0),"")</f>
        <v/>
      </c>
      <c r="C8" s="18"/>
      <c r="D8" s="18"/>
      <c r="E8" s="18"/>
      <c r="F8" s="20"/>
      <c r="G8" s="21">
        <f t="shared" ca="1" si="0"/>
        <v>45953.938693402779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45953.938693402779</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45953.938693402779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45953.938693402779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45953.938693402779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45953.938693402779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45953.938693402779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45953.938693402779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45953.938693402779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45953.938693402779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45953.938693402779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45953.938693402779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45953.938693402779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45953.938693402779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45953.938693402779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45953.938693402779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45953.938693402779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45953.938693402779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45953.938693402779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45953.938693402779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45953.938693402779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45953.938693402779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45953.938693402779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45953.938693402779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45953.938693402779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45953.938693402779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45953.938693402779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45953.938693402779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45953.938693402779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45953.938693402779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45953.938693402779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45953.938693402779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45953.938693402779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45953.938693402779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45953.938693402779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45953.938693402779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45953.938693402779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45953.938693402779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45953.938693402779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45953.938693402779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45953.938693402779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45953.938693402779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45953.938693402779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45953.938693402779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45953.938693402779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45953.938693402779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45953.938693402779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45953.938693402779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45953.938693402779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45953.938693402779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45953.938693402779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45953.938693402779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45953.938693402779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45953.938693402779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45953.938693402779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45953.938693402779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45953.938693402779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45953.938693402779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45953.938693402779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45953.938693402779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45953.938693402779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45953.938693402779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45953.938693402779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45953.938693402779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45953.938693402779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45953.938693402779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45953.938693402779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45953.938693402779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45953.938693402779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45953.938693402779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45953.938693402779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45953.938693402779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45953.938693402779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45953.938693402779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45953.938693402779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45953.938693402779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45953.938693402779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45953.938693402779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45953.938693402779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45953.938693402779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45953.938693402779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45953.938693402779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45953.938693402779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45953.938693402779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45953.938693402779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45953.938693402779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45953.938693402779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45953.938693402779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45953.938693402779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45953.938693402779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45953.938693402779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45953.938693402779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45953.938693402779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45953.938693402779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45953.938693402779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45953.938693402779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45953.938693402779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45953.938693402779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45953.938693402779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45953.938693402779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45953.938693402779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45953.938693402779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45953.938693402779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45953.938693402779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45953.938693402779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45953.938693402779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45953.938693402779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45953.938693402779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45953.938693402779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45953.938693402779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45953.938693402779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45953.938693402779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45953.938693402779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45953.938693402779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45953.938693402779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45953.938693402779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45953.938693402779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45953.938693402779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45953.938693402779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45953.938693402779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45953.938693402779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45953.938693402779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45953.938693402779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45953.938693402779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45953.938693402779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45953.938693402779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45953.938693402779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45953.938693402779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45953.938693402779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45953.938693402779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45953.938693402779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45953.938693402779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45953.938693402779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45953.938693402779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45953.938693402779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45953.938693402779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45953.938693402779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45953.938693402779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45953.938693402779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45953.938693402779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45953.938693402779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45953.938693402779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45953.938693402779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45953.938693402779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45953.938693402779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45953.938693402779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45953.938693402779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45953.938693402779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45953.938693402779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45953.938693402779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45953.938693402779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45953.938693402779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45953.938693402779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45953.938693402779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45953.938693402779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45953.938693402779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45953.938693402779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45953.938693402779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45953.938693402779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45953.938693402779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45953.938693402779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45953.938693402779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45953.938693402779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45953.938693402779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45953.938693402779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45953.938693402779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45953.938693402779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45953.938693402779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45953.938693402779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45953.938693402779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45953.938693402779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45953.938693402779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45953.938693402779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45953.938693402779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45953.938693402779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45953.938693402779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45953.938693402779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45953.938693402779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45953.938693402779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45953.938693402779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45953.938693402779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45953.938693402779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45953.938693402779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45953.938693402779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45953.938693402779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45953.938693402779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45953.938693402779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45953.938693402779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45953.938693402779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45953.938693402779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45953.938693402779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45953.938693402779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45953.938693402779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45953.938693402779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45953.938693402779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45953.938693402779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45953.938693402779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45953.938693402779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45953.938693402779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45953.938693402779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45953.938693402779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45953.938693402779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45953.938693402779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45953.938693402779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45953.938693402779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45953.938693402779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45953.938693402779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45953.938693402779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45953.938693402779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45953.938693402779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45953.938693402779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45953.938693402779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45953.938693402779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45953.938693402779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45953.938693402779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45953.938693402779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45953.938693402779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45953.938693402779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45953.938693402779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45953.938693402779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45953.938693402779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45953.938693402779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45953.938693402779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45953.938693402779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45953.938693402779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45953.938693402779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45953.938693402779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45953.938693402779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45953.938693402779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45953.938693402779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45953.938693402779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45953.938693402779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45953.938693402779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45953.938693402779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45953.938693402779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45953.938693402779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45953.938693402779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45953.938693402779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45953.938693402779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45953.938693402779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45953.938693402779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45953.938693402779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45953.938693402779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45953.938693402779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45953.938693402779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45953.938693402779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45953.938693402779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45953.938693402779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45953.938693402779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45953.938693402779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45953.938693402779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45953.938693402779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45953.938693402779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45953.938693402779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45953.938693402779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45953.938693402779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45953.938693402779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45953.938693402779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45953.938693402779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45953.938693402779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45953.938693402779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45953.938693402779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45953.938693402779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45953.938693402779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45953.938693402779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45953.938693402779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45953.938693402779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45953.938693402779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45953.938693402779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45953.938693402779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45953.938693402779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45953.938693402779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45953.938693402779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45953.938693402779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45953.938693402779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45953.938693402779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45953.938693402779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45953.938693402779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45953.938693402779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45953.938693402779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45953.938693402779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45953.938693402779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45953.938693402779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45953.938693402779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45953.938693402779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45953.938693402779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45953.938693402779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45953.938693402779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45953.938693402779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45953.938693402779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45953.938693402779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45953.938693402779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45953.938693402779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45953.938693402779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45953.938693402779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45953.938693402779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45953.938693402779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45953.938693402779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45953.938693402779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45953.938693402779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45953.938693402779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45953.938693402779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45953.938693402779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45953.938693402779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45953.938693402779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45953.938693402779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45953.938693402779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45953.938693402779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45953.938693402779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45953.938693402779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45953.938693402779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45953.938693402779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45953.938693402779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45953.938693402779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45953.938693402779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45953.938693402779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45953.938693402779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45953.938693402779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45953.938693402779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45953.938693402779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45953.938693402779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45953.938693402779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45953.938693402779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45953.938693402779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45953.938693402779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45953.938693402779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45953.938693402779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45953.938693402779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45953.938693402779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45953.938693402779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45953.938693402779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45953.938693402779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45953.938693402779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45953.938693402779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45953.938693402779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45953.938693402779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45953.938693402779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45953.938693402779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45953.938693402779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45953.938693402779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45953.938693402779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45953.938693402779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45953.938693402779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45953.938693402779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45953.938693402779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45953.938693402779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45953.938693402779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45953.938693402779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45953.938693402779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45953.938693402779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45953.938693402779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45953.938693402779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45953.938693402779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45953.938693402779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45953.938693402779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45953.938693402779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45953.938693402779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45953.938693402779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45953.938693402779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45953.938693402779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45953.938693402779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45953.938693402779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45953.938693402779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45953.938693402779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45953.938693402779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45953.938693402779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45953.938693402779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45953.938693402779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45953.938693402779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45953.938693402779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45953.938693402779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45953.938693402779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45953.938693402779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45953.938693402779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45953.938693402779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45953.938693402779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45953.938693402779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45953.938693402779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45953.938693402779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45953.938693402779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45953.938693402779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45953.938693402779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45953.938693402779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45953.938693402779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45953.938693402779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45953.938693402779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45953.938693402779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45953.938693402779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45953.938693402779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45953.938693402779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45953.938693402779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45953.938693402779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45953.938693402779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45953.938693402779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45953.938693402779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45953.938693402779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45953.938693402779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45953.938693402779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45953.938693402779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45953.938693402779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45953.938693402779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45953.938693402779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45953.938693402779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45953.938693402779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45953.938693402779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45953.938693402779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45953.938693402779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45953.938693402779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45953.938693402779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45953.938693402779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45953.938693402779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45953.938693402779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45953.938693402779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45953.938693402779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45953.938693402779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45953.938693402779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45953.938693402779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45953.938693402779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45953.938693402779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45953.938693402779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45953.938693402779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45953.938693402779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45953.938693402779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45953.938693402779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45953.938693402779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45953.938693402779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45953.938693402779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45953.938693402779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45953.938693402779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45953.938693402779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45953.938693402779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45953.938693402779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45953.938693402779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45953.938693402779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45953.938693402779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45953.938693402779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45953.938693402779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45953.938693402779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45953.938693402779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45953.938693402779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45953.938693402779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45953.938693402779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45953.938693402779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45953.938693402779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45953.938693402779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45953.938693402779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45953.938693402779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45953.938693402779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45953.938693402779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45953.938693402779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45953.938693402779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45953.938693402779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45953.938693402779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45953.938693402779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45953.938693402779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45953.938693402779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45953.938693402779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45953.938693402779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45953.938693402779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45953.938693402779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45953.938693402779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45953.938693402779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45953.938693402779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45953.938693402779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45953.938693402779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45953.938693402779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45953.938693402779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45953.938693402779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45953.938693402779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45953.938693402779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45953.938693402779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45953.938693402779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45953.938693402779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45953.938693402779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45953.938693402779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45953.938693402779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45953.938693402779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45953.938693402779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45953.938693402779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45953.938693402779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45953.938693402779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45953.938693402779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45953.938693402779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45953.938693402779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45953.938693402779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45953.938693402779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45953.938693402779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45953.938693402779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45953.938693402779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45953.938693402779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45953.938693402779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45953.938693402779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45953.938693402779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45953.938693402779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45953.938693402779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45953.938693402779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45953.938693402779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45953.938693402779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45953.938693402779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45953.938693402779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45953.938693402779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45953.938693402779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45953.938693402779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45953.938693402779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45953.938693402779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45953.938693402779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45953.938693402779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45953.938693402779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45953.938693402779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45953.938693402779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45953.938693402779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45953.938693402779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45953.938693402779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45953.938693402779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45953.938693402779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45953.938693402779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45953.938693402779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45953.938693402779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45953.938693402779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45953.938693402779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45953.938693402779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45953.938693402779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45953.938693402779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45953.938693402779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45953.938693402779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45953.938693402779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45953.938693402779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45953.938693402779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45953.938693402779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45953.938693402779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45953.938693402779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45953.938693402779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45953.938693402779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45953.938693402779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45953.938693402779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45953.938693402779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45953.938693402779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45953.938693402779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45953.938693402779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45953.938693402779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45953.938693402779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45953.938693402779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45953.938693402779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45953.938693402779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45953.938693402779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45953.938693402779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45953.938693402779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45953.938693402779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45953.938693402779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45953.938693402779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45953.938693402779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45953.938693402779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45953.938693402779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45953.938693402779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45953.938693402779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45953.938693402779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45953.938693402779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45953.938693402779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45953.938693402779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45953.938693402779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45953.938693402779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45953.938693402779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45953.938693402779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45953.938693402779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45953.938693402779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45953.938693402779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45953.938693402779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45953.938693402779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45953.938693402779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45953.938693402779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45953.938693402779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45953.938693402779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45953.938693402779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45953.938693402779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45953.938693402779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45953.938693402779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45953.938693402779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45953.938693402779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45953.938693402779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45953.938693402779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45953.938693402779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45953.938693402779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45953.938693402779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45953.938693402779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45953.938693402779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45953.938693402779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45953.938693402779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45953.938693402779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45953.938693402779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45953.938693402779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45953.938693402779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45953.938693402779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45953.938693402779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45953.938693402779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45953.938693402779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45953.938693402779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45953.938693402779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45953.938693402779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45953.938693402779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45953.938693402779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45953.938693402779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45953.938693402779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45953.938693402779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45953.938693402779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45953.938693402779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45953.938693402779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45953.938693402779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45953.938693402779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45953.938693402779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45953.938693402779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45953.938693402779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45953.938693402779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45953.938693402779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45953.938693402779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45953.938693402779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45953.938693402779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45953.938693402779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45953.938693402779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45953.938693402779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45953.938693402779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45953.938693402779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45953.938693402779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45953.938693402779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45953.938693402779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45953.938693402779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45953.938693402779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45953.938693402779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45953.938693402779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45953.938693402779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45953.938693402779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45953.938693402779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45953.938693402779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45953.938693402779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45953.938693402779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45953.938693402779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45953.938693402779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45953.938693402779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45953.938693402779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45953.938693402779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45953.938693402779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45953.938693402779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45953.938693402779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45953.938693402779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45953.938693402779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45953.938693402779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45953.938693402779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45953.938693402779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45953.938693402779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45953.938693402779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45953.938693402779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45953.938693402779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45953.938693402779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45953.938693402779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45953.938693402779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45953.938693402779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45953.938693402779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45953.938693402779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45953.938693402779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45953.938693402779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45953.938693402779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45953.938693402779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45953.938693402779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45953.938693402779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45953.938693402779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45953.938693402779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45953.938693402779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45953.938693402779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45953.938693402779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45953.938693402779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45953.938693402779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45953.938693402779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45953.938693402779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45953.938693402779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45953.938693402779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45953.938693402779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45953.938693402779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45953.938693402779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45953.938693402779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45953.938693402779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45953.938693402779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45953.938693402779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45953.938693402779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45953.938693402779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45953.938693402779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45953.938693402779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45953.938693402779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45953.938693402779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45953.938693402779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45953.938693402779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45953.938693402779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45953.938693402779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45953.938693402779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45953.938693402779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45953.938693402779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45953.938693402779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45953.938693402779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45953.938693402779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45953.938693402779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45953.938693402779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45953.938693402779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45953.938693402779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45953.938693402779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45953.938693402779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45953.938693402779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45953.938693402779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45953.938693402779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45953.938693402779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45953.938693402779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45953.938693402779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45953.938693402779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45953.938693402779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45953.938693402779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45953.938693402779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45953.938693402779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45953.938693402779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45953.938693402779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45953.938693402779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45953.938693402779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45953.938693402779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45953.938693402779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45953.938693402779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45953.938693402779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45953.938693402779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45953.938693402779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45953.938693402779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45953.938693402779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45953.938693402779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45953.938693402779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45953.938693402779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45953.938693402779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45953.938693402779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45953.938693402779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45953.938693402779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45953.938693402779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45953.938693402779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45953.938693402779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45953.938693402779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45953.938693402779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45953.938693402779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45953.938693402779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45953.938693402779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45953.938693402779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45953.938693402779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45953.938693402779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45953.938693402779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45953.938693402779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45953.938693402779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45953.938693402779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45953.938693402779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45953.938693402779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45953.938693402779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45953.938693402779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45953.938693402779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45953.938693402779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45953.938693402779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45953.938693402779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45953.938693402779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45953.938693402779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45953.938693402779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45953.938693402779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45953.938693402779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45953.938693402779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45953.938693402779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45953.938693402779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45953.938693402779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45953.938693402779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45953.938693402779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45953.938693402779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45953.938693402779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45953.938693402779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45953.938693402779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45953.938693402779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45953.938693402779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45953.938693402779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45953.938693402779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45953.938693402779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45953.938693402779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45953.938693402779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45953.938693402779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45953.938693402779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45953.938693402779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45953.938693402779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45953.938693402779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45953.938693402779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45953.938693402779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45953.938693402779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45953.938693402779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45953.938693402779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45953.938693402779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45953.938693402779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45953.938693402779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45953.938693402779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45953.938693402779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45953.938693402779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45953.938693402779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45953.938693402779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45953.938693402779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45953.938693402779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45953.938693402779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45953.938693402779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45953.938693402779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45953.938693402779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45953.938693402779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45953.938693402779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45953.938693402779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45953.938693402779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45953.938693402779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45953.938693402779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45953.938693402779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45953.938693402779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45953.938693402779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45953.938693402779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45953.938693402779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45953.938693402779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45953.938693402779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45953.938693402779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45953.938693402779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45953.938693402779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45953.938693402779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45953.938693402779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45953.938693402779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45953.938693402779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45953.938693402779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45953.938693402779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45953.938693402779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45953.938693402779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45953.938693402779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45953.938693402779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45953.938693402779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45953.938693402779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45953.938693402779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45953.938693402779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45953.938693402779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45953.938693402779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45953.938693402779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45953.938693402779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45953.938693402779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45953.938693402779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45953.938693402779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45953.938693402779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45953.938693402779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45953.938693402779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45953.938693402779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45953.938693402779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45953.938693402779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45953.938693402779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45953.938693402779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45953.938693402779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45953.938693402779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45953.938693402779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45953.938693402779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45953.938693402779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45953.938693402779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45953.938693402779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45953.938693402779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45953.938693402779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45953.938693402779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45953.938693402779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45953.938693402779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45953.938693402779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45953.938693402779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45953.938693402779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45953.938693402779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45953.938693402779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45953.938693402779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45953.938693402779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45953.938693402779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45953.938693402779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45953.938693402779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45953.938693402779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45953.938693402779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45953.938693402779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45953.938693402779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45953.938693402779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45953.938693402779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45953.938693402779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45953.938693402779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45953.938693402779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45953.938693402779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45953.938693402779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45953.938693402779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45953.938693402779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45953.938693402779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45953.938693402779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45953.938693402779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45953.938693402779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45953.938693402779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45953.938693402779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45953.938693402779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45953.938693402779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45953.938693402779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45953.938693402779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45953.938693402779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45953.938693402779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45953.938693402779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45953.938693402779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45953.938693402779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45953.938693402779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45953.938693402779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45953.938693402779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45953.938693402779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45953.938693402779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45953.938693402779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45953.938693402779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45953.938693402779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45953.938693402779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45953.938693402779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45953.938693402779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45953.938693402779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45953.938693402779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45953.938693402779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45953.938693402779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45953.938693402779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45953.938693402779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45953.938693402779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45953.938693402779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45953.938693402779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45953.938693402779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45953.938693402779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45953.938693402779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45953.938693402779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45953.938693402779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45953.938693402779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45953.938693402779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45953.938693402779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45953.938693402779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45953.938693402779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45953.938693402779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45953.938693402779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45953.938693402779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45953.938693402779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45953.938693402779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45953.938693402779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45953.938693402779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45953.938693402779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45953.938693402779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45953.938693402779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45953.938693402779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45953.938693402779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45953.938693402779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45953.938693402779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45953.938693402779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45953.938693402779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45953.938693402779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45953.938693402779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45953.938693402779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45953.938693402779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45953.938693402779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45953.938693402779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45953.938693402779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45953.938693402779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45953.938693402779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45953.938693402779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45953.938693402779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45953.938693402779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45953.938693402779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45953.938693402779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45953.938693402779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45953.938693402779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45953.938693402779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45953.938693402779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45953.938693402779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45953.938693402779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45953.938693402779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45953.938693402779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45953.938693402779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45953.938693402779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45953.938693402779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45953.938693402779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45953.938693402779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45953.938693402779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45953.938693402779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45953.938693402779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45953.938693402779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45953.938693402779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45953.938693402779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45953.938693402779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45953.938693402779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45953.938693402779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45953.938693402779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45953.938693402779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45953.938693402779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45953.938693402779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45953.938693402779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45953.938693402779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45953.938693402779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45953.938693402779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45953.938693402779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45953.938693402779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45953.938693402779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45953.938693402779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45953.938693402779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45953.938693402779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45953.938693402779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45953.938693402779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45953.938693402779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45953.938693402779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45953.938693402779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45953.938693402779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45953.938693402779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45953.938693402779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45953.938693402779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45953.938693402779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45953.938693402779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45953.938693402779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45953.938693402779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45953.938693402779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45953.938693402779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45953.938693402779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45953.938693402779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45953.938693402779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45953.938693402779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45953.938693402779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45953.938693402779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45953.938693402779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45953.938693402779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45953.938693402779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45953.938693402779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45953.938693402779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45953.938693402779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45953.938693402779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45953.938693402779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45953.938693402779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45953.938693402779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45953.938693402779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45953.938693402779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45953.938693402779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45953.938693402779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45953.938693402779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45953.938693402779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45953.938693402779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45953.938693402779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45953.938693402779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45953.938693402779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45953.938693402779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45953.938693402779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45953.938693402779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45953.938693402779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45953.938693402779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45953.938693402779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45953.938693402779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45953.938693402779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45953.938693402779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45953.938693402779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45953.938693402779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45953.938693402779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45953.938693402779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45953.938693402779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45953.938693402779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45953.938693402779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45953.938693402779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45953.938693402779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45953.938693402779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45953.938693402779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45953.938693402779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45953.938693402779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45953.938693402779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45953.938693402779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45953.938693402779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45953.938693402779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45953.938693402779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45953.938693402779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45953.938693402779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45953.938693402779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45953.938693402779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45953.938693402779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45953.938693402779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45953.938693402779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45953.938693402779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45953.938693402779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45953.938693402779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45953.938693402779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45953.938693402779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45953.938693402779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45953.938693402779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45953.938693402779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45953.938693402779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45953.938693402779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45953.938693402779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45953.938693402779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45953.938693402779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45953.938693402779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45953.938693402779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45953.938693402779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45953.938693402779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45953.938693402779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45953.938693402779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45953.938693402779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45953.938693402779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45953.938693402779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45953.938693402779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45953.938693402779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45953.938693402779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45953.938693402779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45953.938693402779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45953.938693402779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45953.938693402779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45953.938693402779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45953.938693402779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45953.938693402779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45953.938693402779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45953.938693402779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45953.938693402779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45953.938693402779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45953.938693402779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45953.938693402779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45953.938693402779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45953.938693402779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45953.938693402779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45953.938693402779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45953.938693402779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45953.938693402779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45953.938693402779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45953.938693402779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45953.938693402779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45953.938693402779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45953.938693402779</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9"/>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250.45797581018269</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0.30397118055407191</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2</v>
      </c>
      <c r="D4" s="95" t="s">
        <v>35586</v>
      </c>
      <c r="E4" s="100" t="s">
        <v>38998</v>
      </c>
      <c r="F4" s="125">
        <v>45953.820138888892</v>
      </c>
      <c r="G4" s="126">
        <f ca="1">IFERROR(NOW()-F4,"")</f>
        <v>0.11855451388692018</v>
      </c>
      <c r="H4" s="125">
        <v>45953.776747685188</v>
      </c>
      <c r="I4" s="121" t="str">
        <f>IFERROR(VLOOKUP(D4,DB!A:F,6,0),"")</f>
        <v>SCECO</v>
      </c>
      <c r="J4" s="121" t="str">
        <f>IFERROR(VLOOKUP(D4,DB!A:G,7,0),"")</f>
        <v>In progress</v>
      </c>
      <c r="K4" s="127" t="s">
        <v>39094</v>
      </c>
      <c r="L4" s="123" t="str">
        <f>IFERROR(VLOOKUP(D4,DB!A:I,9,0),"")</f>
        <v>Latis</v>
      </c>
    </row>
    <row r="5" spans="1:16" ht="15" customHeight="1">
      <c r="A5" s="121" t="s">
        <v>39095</v>
      </c>
      <c r="B5" s="121" t="str">
        <f>IFERROR(VLOOKUP(D5,DB!A:K,11,0),"")</f>
        <v>R4</v>
      </c>
      <c r="C5" s="122">
        <v>2</v>
      </c>
      <c r="D5" s="95" t="s">
        <v>39096</v>
      </c>
      <c r="E5" s="100" t="s">
        <v>38998</v>
      </c>
      <c r="F5" s="125">
        <v>45953.913194444445</v>
      </c>
      <c r="G5" s="126">
        <f ca="1">IFERROR(NOW()-F5,"")</f>
        <v>2.5498958333628252E-2</v>
      </c>
      <c r="H5" s="125">
        <v>45953.834085648145</v>
      </c>
      <c r="I5" s="121" t="str">
        <f>IFERROR(VLOOKUP(D5,DB!A:F,6,0),"")</f>
        <v>SCECO</v>
      </c>
      <c r="J5" s="121" t="str">
        <f>IFERROR(VLOOKUP(D5,DB!A:G,7,0),"")</f>
        <v>In progress</v>
      </c>
      <c r="K5" s="127" t="s">
        <v>39097</v>
      </c>
      <c r="L5" s="123" t="str">
        <f>IFERROR(VLOOKUP(D5,DB!A:I,9,0),"")</f>
        <v>Latis</v>
      </c>
    </row>
    <row r="6" spans="1:16" ht="15" customHeight="1">
      <c r="A6" s="121"/>
      <c r="B6" s="121" t="str">
        <f>IFERROR(VLOOKUP(D7,DB!A:K,11,0),"")</f>
        <v/>
      </c>
      <c r="C6" s="122"/>
      <c r="D6" s="95"/>
      <c r="E6" s="100"/>
      <c r="F6" s="125"/>
      <c r="G6" s="126">
        <f ca="1">IFERROR(NOW()-F6,"")</f>
        <v>45953.938693402779</v>
      </c>
      <c r="H6" s="125"/>
      <c r="I6" s="121" t="str">
        <f>IFERROR(VLOOKUP(D7,DB!A:F,6,0),"")</f>
        <v/>
      </c>
      <c r="J6" s="121" t="str">
        <f>IFERROR(VLOOKUP(D7,DB!A:G,7,0),"")</f>
        <v/>
      </c>
      <c r="K6" s="127"/>
      <c r="L6" s="123" t="str">
        <f>IFERROR(VLOOKUP(D7,DB!A:I,9,0),"")</f>
        <v/>
      </c>
    </row>
    <row r="7" spans="1:16" ht="15" customHeight="1">
      <c r="A7" s="121"/>
      <c r="B7" s="121" t="str">
        <f>IFERROR(VLOOKUP(#REF!,DB!A:K,11,0),"")</f>
        <v/>
      </c>
      <c r="C7" s="122"/>
      <c r="D7" s="95"/>
      <c r="E7" s="100"/>
      <c r="F7" s="125"/>
      <c r="G7" s="126">
        <f ca="1">IFERROR(NOW()-F7,"")</f>
        <v>45953.938693402779</v>
      </c>
      <c r="H7" s="125"/>
      <c r="I7" s="121" t="str">
        <f>IFERROR(VLOOKUP(#REF!,DB!A:F,6,0),"")</f>
        <v/>
      </c>
      <c r="J7" s="121" t="str">
        <f>IFERROR(VLOOKUP(#REF!,DB!A:G,7,0),"")</f>
        <v/>
      </c>
      <c r="K7" s="127"/>
      <c r="L7" s="123" t="str">
        <f>IFERROR(VLOOKUP(#REF!,DB!A:I,9,0),"")</f>
        <v/>
      </c>
    </row>
    <row r="8" spans="1:16" ht="15" customHeight="1">
      <c r="A8" s="121"/>
      <c r="B8" s="121" t="str">
        <f>IFERROR(VLOOKUP(D8,DB!A:K,11,0),"")</f>
        <v/>
      </c>
      <c r="C8" s="122"/>
      <c r="D8" s="95"/>
      <c r="E8" s="100"/>
      <c r="F8" s="125"/>
      <c r="G8" s="126">
        <f ca="1">IFERROR(NOW()-F8,"")</f>
        <v>45953.938693402779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45953.938693402779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45953.938693402779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45953.938693402779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45953.938693402779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24"/>
      <c r="F13" s="125"/>
      <c r="G13" s="126">
        <f ca="1">IFERROR(NOW()-F13,"")</f>
        <v>45953.938693402779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24"/>
      <c r="F14" s="125"/>
      <c r="G14" s="126">
        <f ca="1">IFERROR(NOW()-F14,"")</f>
        <v>45953.938693402779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45953.938693402779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24"/>
      <c r="F16" s="125"/>
      <c r="G16" s="126">
        <f ca="1">IFERROR(NOW()-F16,"")</f>
        <v>45953.938693402779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45953.938693402779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24"/>
      <c r="F18" s="125"/>
      <c r="G18" s="126">
        <f ca="1">IFERROR(NOW()-F18,"")</f>
        <v>45953.938693402779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45953.938693402779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45953.938693402779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45953.938693402779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45953.938693402779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45953.938693402779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45953.938693402779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45953.938693402779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45953.938693402779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45953.938693402779</v>
      </c>
      <c r="H27" s="125"/>
      <c r="I27" s="121" t="str">
        <f>IFERROR(VLOOKUP(D27,DB!A:F,6,0),"")</f>
        <v/>
      </c>
      <c r="J27" s="121" t="str">
        <f>IFERROR(VLOOKUP(D27,DB!A:G,7,0),"")</f>
        <v/>
      </c>
      <c r="K27" s="127"/>
      <c r="L27" s="123" t="str">
        <f>IFERROR(VLOOKUP(D27,DB!A:I,9,0),"")</f>
        <v/>
      </c>
    </row>
    <row r="28" spans="1:12" ht="15" customHeight="1">
      <c r="A28" s="121"/>
      <c r="B28" s="121" t="str">
        <f>IFERROR(VLOOKUP(D29,DB!A:K,11,0),"")</f>
        <v/>
      </c>
      <c r="C28" s="122"/>
      <c r="D28" s="123"/>
      <c r="E28" s="124"/>
      <c r="F28" s="125"/>
      <c r="G28" s="126">
        <f ca="1">IFERROR(NOW()-F28,"")</f>
        <v>45953.938693402779</v>
      </c>
      <c r="H28" s="125"/>
      <c r="I28" s="121" t="str">
        <f>IFERROR(VLOOKUP(D29,DB!A:F,6,0),"")</f>
        <v/>
      </c>
      <c r="J28" s="121" t="str">
        <f>IFERROR(VLOOKUP(D29,DB!A:G,7,0),"")</f>
        <v/>
      </c>
      <c r="K28" s="127"/>
      <c r="L28" s="123" t="str">
        <f>IFERROR(VLOOKUP(D29,DB!A:I,9,0),"")</f>
        <v/>
      </c>
    </row>
    <row r="29" spans="1:12" ht="15" customHeight="1">
      <c r="A29" s="121"/>
      <c r="B29" s="121" t="str">
        <f>IFERROR(VLOOKUP(#REF!,DB!A:K,11,0),"")</f>
        <v/>
      </c>
      <c r="C29" s="122"/>
      <c r="D29" s="123"/>
      <c r="E29" s="124"/>
      <c r="F29" s="125"/>
      <c r="G29" s="126">
        <f ca="1">IFERROR(NOW()-F29,"")</f>
        <v>45953.938693402779</v>
      </c>
      <c r="H29" s="125"/>
      <c r="I29" s="121" t="str">
        <f>IFERROR(VLOOKUP(#REF!,DB!A:F,6,0),"")</f>
        <v/>
      </c>
      <c r="J29" s="121" t="str">
        <f>IFERROR(VLOOKUP(#REF!,DB!A:G,7,0),"")</f>
        <v/>
      </c>
      <c r="K29" s="127"/>
      <c r="L29" s="123" t="str">
        <f>IFERROR(VLOOKUP(#REF!,DB!A:I,9,0),"")</f>
        <v/>
      </c>
    </row>
    <row r="30" spans="1:12" ht="15" customHeight="1">
      <c r="A30" s="121"/>
      <c r="B30" s="121" t="str">
        <f>IFERROR(VLOOKUP(D30,DB!A:K,11,0),"")</f>
        <v/>
      </c>
      <c r="C30" s="122"/>
      <c r="D30" s="123"/>
      <c r="E30" s="124"/>
      <c r="F30" s="125"/>
      <c r="G30" s="126">
        <f ca="1">IFERROR(NOW()-F30,"")</f>
        <v>45953.938693402779</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45953.938693402779</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45953.938693402779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45953.938693402779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45953.938693402779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45953.938693402779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45953.938693402779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45953.938693402779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45953.938693402779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45953.938693402779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45953.938693402779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45953.938693402779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45953.938693402779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45953.938693402779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45953.938693402779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45953.938693402779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45953.938693402779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45953.938693402779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45953.938693402779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45953.938693402779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45953.938693402779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45953.938693402779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45953.938693402779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45953.938693402779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45953.938693402779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45953.938693402779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45953.938693402779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45953.938693402779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45953.938693402779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45953.938693402779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45953.938693402779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45953.938693402779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45953.938693402779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45953.938693402779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45953.938693402779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45953.938693402779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45953.938693402779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45953.938693402779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45953.938693402779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45953.938693402779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45953.938693402779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45953.938693402779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45953.938693402779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45953.938693402779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45953.938693402779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45953.938693402779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45953.938693402779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45953.938693402779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45953.938693402779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45953.938693402779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45953.938693402779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45953.938693402779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45953.938693402779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45953.938693402779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45953.938693402779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45953.938693402779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45953.938693402779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45953.938693402779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45953.938693402779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45953.938693402779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45953.938693402779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45953.938693402779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45953.938693402779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45953.938693402779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45953.938693402779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45953.938693402779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45953.938693402779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45953.938693402779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45953.938693402779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45953.938693402779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45953.938693402779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45953.938693402779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45953.938693402779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45953.938693402779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45953.938693402779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45953.938693402779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45953.938693402779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45953.938693402779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45953.938693402779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45953.938693402779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45953.938693402779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45953.938693402779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45953.938693402779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45953.938693402779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45953.938693402779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45953.938693402779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45953.938693402779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45953.938693402779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45953.938693402779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45953.938693402779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45953.938693402779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45953.938693402779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45953.938693402779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45953.938693402779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45953.938693402779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45953.938693402779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45953.938693402779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45953.938693402779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45953.938693402779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45953.938693402779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45953.938693402779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45953.938693402779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45953.938693402779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45953.938693402779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45953.938693402779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45953.938693402779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45953.938693402779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45953.938693402779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45953.938693402779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45953.938693402779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45953.938693402779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45953.938693402779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45953.938693402779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45953.938693402779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45953.938693402779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45953.938693402779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45953.938693402779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45953.938693402779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45953.938693402779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45953.938693402779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45953.938693402779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45953.938693402779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45953.938693402779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45953.938693402779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45953.938693402779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45953.938693402779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45953.938693402779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45953.938693402779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45953.938693402779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45953.938693402779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45953.938693402779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45953.938693402779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45953.938693402779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45953.938693402779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45953.938693402779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45953.938693402779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45953.938693402779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45953.938693402779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45953.938693402779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45953.938693402779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45953.938693402779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45953.938693402779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45953.938693402779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45953.938693402779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45953.938693402779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45953.938693402779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45953.938693402779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45953.938693402779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45953.938693402779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45953.938693402779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45953.938693402779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45953.938693402779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45953.938693402779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45953.938693402779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45953.938693402779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45953.938693402779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45953.938693402779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45953.938693402779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45953.938693402779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45953.938693402779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45953.938693402779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45953.938693402779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45953.938693402779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45953.938693402779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45953.938693402779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45953.938693402779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45953.938693402779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45953.938693402779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45953.938693402779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45953.938693402779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45953.938693402779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45953.938693402779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45953.938693402779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45953.938693402779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45953.938693402779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45953.938693402779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45953.938693402779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45953.938693402779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45953.938693402779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45953.938693402779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45953.938693402779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45953.938693402779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45953.938693402779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45953.938693402779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45953.938693402779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45953.938693402779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45953.938693402779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45953.938693402779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45953.938693402779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45953.938693402779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45953.938693402779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45953.938693402779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45953.938693402779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45953.938693402779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45953.938693402779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45953.938693402779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45953.938693402779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45953.938693402779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45953.938693402779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45953.938693402779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45953.938693402779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45953.938693402779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45953.938693402779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45953.938693402779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45953.938693402779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45953.938693402779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45953.938693402779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45953.938693402779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45953.938693402779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45953.938693402779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45953.938693402779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45953.938693402779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45953.938693402779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45953.938693402779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45953.938693402779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45953.938693402779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45953.938693402779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45953.938693402779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45953.938693402779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45953.938693402779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45953.938693402779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45953.938693402779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45953.938693402779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45953.938693402779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45953.938693402779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45953.938693402779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45953.938693402779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45953.938693402779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45953.938693402779</v>
      </c>
      <c r="H258" s="125"/>
      <c r="I258" s="121" t="str">
        <f>IFERROR(VLOOKUP(D258,DB!A:F,6,0),"")</f>
        <v/>
      </c>
      <c r="J258" s="121" t="str">
        <f>IFERROR(VLOOKUP(D258,DB!A:G,7,0),"")</f>
        <v/>
      </c>
      <c r="K258" s="127"/>
      <c r="L258" s="123" t="str">
        <f>IFERROR(VLOOKUP(D258,DB!A:I,9,0),"")</f>
        <v/>
      </c>
    </row>
    <row r="259" spans="1:12" ht="15" customHeight="1">
      <c r="A259" s="128"/>
      <c r="B259" s="128" t="str">
        <f>IFERROR(VLOOKUP(D259,DB!A:K,11,0),"")</f>
        <v/>
      </c>
      <c r="C259" s="129"/>
      <c r="D259" s="130"/>
      <c r="E259" s="131"/>
      <c r="F259" s="132"/>
      <c r="G259" s="133">
        <f ca="1">IFERROR(NOW()-F259,"")</f>
        <v>45953.938693402779</v>
      </c>
      <c r="H259" s="132"/>
      <c r="I259" s="128" t="str">
        <f>IFERROR(VLOOKUP(D259,DB!A:F,6,0),"")</f>
        <v/>
      </c>
      <c r="J259" s="128" t="str">
        <f>IFERROR(VLOOKUP(D259,DB!A:G,7,0),"")</f>
        <v/>
      </c>
      <c r="K259" s="134"/>
      <c r="L259" s="130" t="str">
        <f>IFERROR(VLOOKUP(D259,DB!A:I,9,0),"")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tabSelected="1"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39098</v>
      </c>
      <c r="B2" s="37" t="str">
        <f>IFERROR(VLOOKUP(D2,DB!A:K,11,0),"")</f>
        <v>R5</v>
      </c>
      <c r="C2" s="37">
        <v>3</v>
      </c>
      <c r="D2" s="120" t="s">
        <v>36034</v>
      </c>
      <c r="E2" s="37" t="s">
        <v>38998</v>
      </c>
      <c r="F2" s="38">
        <v>45891.832060185188</v>
      </c>
      <c r="G2" s="146">
        <f ca="1">IFERROR(NOW()-F2,"")</f>
        <v>62.10663321759057</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27.749816087962245</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9.1671193287038477</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5.2775822916664765</v>
      </c>
      <c r="H5" s="155">
        <v>45948.661111111112</v>
      </c>
      <c r="I5" s="154" t="str">
        <f>IFERROR(VLOOKUP(D5,DB!A:F,6,0),"")</f>
        <v>SCECO</v>
      </c>
      <c r="J5" s="154" t="str">
        <f>IFERROR(VLOOKUP(D5,DB!A:G,7,0),"")</f>
        <v>Dead</v>
      </c>
      <c r="K5" s="154" t="s">
        <v>39105</v>
      </c>
      <c r="L5" s="154" t="str">
        <f>IFERROR(VLOOKUP(D5,DB!A:I,9,0),"")</f>
        <v>Latis</v>
      </c>
    </row>
    <row r="6" spans="1:13" ht="15">
      <c r="A6" s="160"/>
      <c r="B6" s="160" t="str">
        <f>IFERROR(VLOOKUP(D6,DB!A:K,11,0),"")</f>
        <v/>
      </c>
      <c r="C6" s="160"/>
      <c r="D6" s="160"/>
      <c r="E6" s="160"/>
      <c r="F6" s="161"/>
      <c r="G6" s="162">
        <f ca="1">IFERROR(NOW()-F6,"")</f>
        <v>45953.938693402779</v>
      </c>
      <c r="H6" s="161"/>
      <c r="I6" s="160" t="str">
        <f>IFERROR(VLOOKUP(D6,DB!A:F,6,0),"")</f>
        <v/>
      </c>
      <c r="J6" s="160" t="str">
        <f>IFERROR(VLOOKUP(D6,DB!A:G,7,0),"")</f>
        <v/>
      </c>
      <c r="K6" s="160"/>
      <c r="L6" s="160"/>
    </row>
    <row r="7" spans="1:13" ht="15">
      <c r="A7" s="160"/>
      <c r="B7" s="160" t="str">
        <f>IFERROR(VLOOKUP(D7,DB!A:K,11,0),"")</f>
        <v/>
      </c>
      <c r="C7" s="160"/>
      <c r="D7" s="160"/>
      <c r="E7" s="160"/>
      <c r="F7" s="161"/>
      <c r="G7" s="162">
        <f ca="1">IFERROR(NOW()-F7,"")</f>
        <v>45953.938693402779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45953.938693402779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45953.938693402779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45953.938693402779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45953.938693402779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45953.938693402779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45953.938693402779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45953.938693402779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45953.938693402779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45953.938693402779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45953.938693402779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45953.938693402779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45953.938693402779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45953.938693402779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45953.938693402779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45953.938693402779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45953.938693402779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45953.938693402779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45953.938693402779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45953.938693402779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45953.938693402779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45953.938693402779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45953.938693402779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45953.938693402779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45953.938693402779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45953.938693402779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45953.938693402779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45953.938693402779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45953.938693402779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45953.938693402779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45953.938693402779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45953.938693402779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45953.938693402779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45953.938693402779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45953.938693402779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45953.938693402779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45953.938693402779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45953.938693402779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45953.938693402779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45953.938693402779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45953.938693402779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45953.938693402779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45953.938693402779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45953.938693402779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45953.938693402779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45953.938693402779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45953.938693402779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45953.938693402779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45953.938693402779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45953.938693402779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45953.938693402779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45953.938693402779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45953.938693402779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45953.938693402779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45953.938693402779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45953.938693402779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45953.938693402779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45953.938693402779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45953.938693402779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45953.938693402779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45953.938693402779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45953.938693402779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45953.938693402779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45953.938693402779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45953.938693402779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45953.938693402779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45953.938693402779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45953.938693402779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45953.938693402779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45953.938693402779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45953.938693402779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45953.938693402779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45953.938693402779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45953.938693402779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45953.938693402779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45953.938693402779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45953.938693402779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45953.938693402779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45953.938693402779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45953.938693402779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45953.938693402779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45953.938693402779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45953.938693402779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45953.938693402779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45953.938693402779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45953.938693402779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45953.938693402779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45953.938693402779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45953.938693402779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45953.938693402779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45953.938693402779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45953.938693402779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45953.938693402779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45953.938693402779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45953.938693402779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45953.938693402779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45953.938693402779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45953.938693402779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45953.938693402779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45953.938693402779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45953.938693402779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45953.938693402779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45953.938693402779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45953.938693402779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45953.938693402779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45953.938693402779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45953.938693402779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45953.938693402779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45953.938693402779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45953.938693402779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45953.938693402779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45953.938693402779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45953.938693402779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45953.938693402779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45953.938693402779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45953.938693402779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45953.938693402779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45953.938693402779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45953.938693402779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45953.938693402779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45953.938693402779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45953.938693402779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45953.938693402779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45953.938693402779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45953.938693402779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45953.938693402779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45953.938693402779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45953.938693402779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45953.938693402779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45953.938693402779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45953.938693402779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45953.938693402779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45953.938693402779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45953.938693402779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45953.938693402779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45953.938693402779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45953.938693402779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45953.938693402779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45953.938693402779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45953.938693402779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45953.938693402779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45953.938693402779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45953.938693402779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45953.938693402779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45953.938693402779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45953.938693402779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45953.938693402779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45953.938693402779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45953.938693402779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45953.938693402779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45953.938693402779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45953.938693402779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45953.938693402779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45953.938693402779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45953.938693402779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45953.938693402779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45953.938693402779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45953.938693402779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45953.938693402779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45953.938693402779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45953.938693402779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45953.938693402779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45953.938693402779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45953.938693402779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45953.938693402779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45953.938693402779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45953.938693402779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45953.938693402779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45953.938693402779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45953.938693402779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45953.938693402779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45953.938693402779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45953.938693402779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45953.938693402779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45953.938693402779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45953.938693402779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45953.938693402779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45953.938693402779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45953.938693402779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45953.938693402779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45953.938693402779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45953.938693402779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45953.938693402779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45953.938693402779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45953.938693402779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45953.938693402779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45953.938693402779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45953.938693402779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45953.938693402779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45953.938693402779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45953.938693402779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45953.938693402779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45953.938693402779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45953.938693402779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45953.938693402779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45953.938693402779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45953.938693402779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45953.938693402779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45953.938693402779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45953.938693402779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45953.938693402779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45953.938693402779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45953.938693402779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45953.938693402779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45953.938693402779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45953.938693402779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45953.938693402779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45953.938693402779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45953.938693402779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45953.938693402779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45953.938693402779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45953.938693402779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45953.938693402779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45953.938693402779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45953.938693402779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45953.938693402779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45953.938693402779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45953.938693402779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45953.938693402779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45953.938693402779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45953.938693402779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45953.938693402779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45953.938693402779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45953.938693402779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45953.938693402779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45953.938693402779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45953.938693402779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45953.938693402779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45953.938693402779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45953.938693402779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45953.938693402779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45953.938693402779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45953.938693402779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45953.938693402779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45953.938693402779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45953.938693402779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45953.938693402779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45953.938693402779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45953.938693402779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45953.938693402779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45953.938693402779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45953.938693402779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45953.938693402779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45953.938693402779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45953.938693402779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45953.938693402779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45953.938693402779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45953.938693402779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45953.938693402779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45953.938693402779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45953.938693402779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45953.938693402779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45953.938693402779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45953.938693402779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45953.938693402779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45953.938693402779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45953.938693402779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45953.938693402779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45953.938693402779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45953.938693402779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45953.938693402779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45953.938693402779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45953.938693402779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45953.938693402779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45953.938693402779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45953.938693402779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45953.938693402779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45953.938693402779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45953.938693402779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45953.938693402779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45953.938693402779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45953.938693402779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45953.938693402779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45953.938693402779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45953.938693402779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45953.938693402779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45953.938693402779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45953.938693402779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45953.938693402779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45953.938693402779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45953.938693402779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45953.938693402779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45953.938693402779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45953.938693402779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45953.938693402779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45953.938693402779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45953.938693402779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45953.938693402779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45953.938693402779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45953.938693402779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45953.938693402779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45953.938693402779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45953.938693402779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45953.938693402779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45953.938693402779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45953.938693402779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45953.938693402779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45953.938693402779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45953.938693402779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45953.938693402779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45953.938693402779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45953.938693402779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45953.938693402779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45953.938693402779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45953.938693402779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45953.938693402779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45953.938693402779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45953.938693402779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45953.938693402779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45953.938693402779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45953.938693402779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45953.938693402779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45953.938693402779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45953.938693402779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45953.938693402779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45953.938693402779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45953.938693402779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45953.938693402779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45953.938693402779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45953.938693402779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45953.938693402779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45953.938693402779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45953.938693402779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45953.938693402779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45953.938693402779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45953.938693402779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45953.938693402779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45953.938693402779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45953.938693402779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45953.938693402779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45953.938693402779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45953.938693402779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45953.938693402779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45953.938693402779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45953.938693402779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45953.938693402779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45953.938693402779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45953.938693402779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45953.938693402779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45953.938693402779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45953.938693402779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45953.938693402779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45953.938693402779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45953.938693402779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45953.938693402779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45953.938693402779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45953.938693402779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45953.938693402779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45953.938693402779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45953.938693402779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45953.938693402779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45953.938693402779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45953.938693402779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45953.938693402779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45953.938693402779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45953.938693402779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45953.938693402779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45953.938693402779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45953.938693402779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45953.938693402779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45953.938693402779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45953.938693402779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45953.938693402779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45953.938693402779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45953.938693402779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45953.938693402779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45953.938693402779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45953.938693402779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45953.938693402779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45953.938693402779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45953.938693402779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45953.938693402779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45953.938693402779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45953.938693402779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45953.938693402779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45953.938693402779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45953.938693402779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45953.938693402779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45953.938693402779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45953.938693402779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45953.938693402779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45953.938693402779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45953.938693402779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45953.938693402779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45953.938693402779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45953.938693402779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45953.938693402779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45953.938693402779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45953.938693402779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45953.938693402779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45953.938693402779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45953.938693402779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45953.938693402779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45953.938693402779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45953.938693402779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45953.938693402779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45953.938693402779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45953.938693402779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45953.938693402779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45953.938693402779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45953.938693402779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45953.938693402779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45953.938693402779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45953.938693402779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45953.938693402779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45953.938693402779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45953.938693402779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45953.938693402779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45953.938693402779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45953.938693402779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45953.938693402779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45953.938693402779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45953.938693402779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45953.938693402779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45953.938693402779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45953.938693402779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45953.938693402779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45953.938693402779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45953.938693402779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45953.938693402779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45953.938693402779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45953.938693402779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45953.938693402779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45953.938693402779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45953.938693402779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45953.938693402779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45953.938693402779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45953.938693402779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45953.938693402779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45953.938693402779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45953.938693402779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45953.938693402779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45953.938693402779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45953.938693402779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45953.938693402779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45953.938693402779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45953.938693402779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45953.938693402779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45953.938693402779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45953.938693402779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45953.938693402779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45953.938693402779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45953.938693402779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45953.938693402779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45953.938693402779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45953.938693402779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45953.938693402779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45953.938693402779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45953.938693402779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45953.938693402779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45953.938693402779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45953.938693402779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45953.938693402779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45953.938693402779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45953.938693402779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45953.938693402779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45953.938693402779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45953.938693402779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45953.938693402779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45953.938693402779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45953.938693402779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45953.938693402779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45953.938693402779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45953.938693402779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45953.938693402779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45953.938693402779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45953.938693402779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45953.938693402779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45953.938693402779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45953.938693402779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45953.938693402779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45953.938693402779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45953.938693402779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45953.938693402779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45953.938693402779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45953.938693402779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45953.938693402779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45953.938693402779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45953.938693402779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45953.938693402779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45953.938693402779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45953.938693402779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45953.938693402779</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2"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2"/>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2.5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R6</v>
      </c>
      <c r="C2" s="107"/>
      <c r="D2" s="105" t="s">
        <v>32463</v>
      </c>
      <c r="E2" s="108"/>
      <c r="F2" s="109"/>
      <c r="G2" s="78">
        <f ca="1">IFERROR(NOW()-F2,"-")</f>
        <v>45953.938693402779</v>
      </c>
      <c r="H2" s="109"/>
      <c r="I2" s="105" t="str">
        <f>IFERROR(VLOOKUP(D2,DB!A:F,6,0),"")</f>
        <v>SCECO</v>
      </c>
      <c r="J2" s="104" t="str">
        <f>IFERROR(VLOOKUP(D2,DB!A:G,7,0),"")</f>
        <v>Dead+No BB Design</v>
      </c>
      <c r="K2" s="110"/>
      <c r="L2" s="111" t="str">
        <f>IFERROR(VLOOKUP(D2,DB!A:I,9,0),"")</f>
        <v>Latis</v>
      </c>
    </row>
    <row r="3" spans="1:16383" ht="31.5" customHeight="1">
      <c r="A3" s="106"/>
      <c r="B3" s="105" t="str">
        <f>IFERROR(VLOOKUP(D3,DB!A:K,11,0),"")</f>
        <v/>
      </c>
      <c r="C3" s="107"/>
      <c r="D3" s="105"/>
      <c r="E3" s="108"/>
      <c r="F3" s="109"/>
      <c r="G3" s="78">
        <f ca="1">IFERROR(NOW()-F3,"-")</f>
        <v>45953.938693402779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45953.938693402779</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45953.938693402779</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45953.938693402779</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45953.938693402779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45953.938693402779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45953.938693402779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45953.938693402779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45953.938693402779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45953.938693402779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45953.938693402779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45953.938693402779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45953.938693402779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45953.938693402779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45953.938693402779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45953.938693402779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45953.938693402779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45953.938693402779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45953.938693402779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45953.938693402779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45953.938693402779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45953.938693402779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45953.938693402779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45953.938693402779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45953.938693402779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45953.938693402779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45953.938693402779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45953.938693402779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45953.938693402779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45953.938693402779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45953.938693402779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45953.938693402779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45953.938693402779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45953.938693402779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45953.938693402779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45953.938693402779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45953.938693402779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45953.938693402779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45953.938693402779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45953.938693402779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45953.938693402779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45953.938693402779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45953.938693402779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45953.938693402779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45953.938693402779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45953.938693402779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45953.938693402779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45953.938693402779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45953.938693402779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45953.938693402779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45953.938693402779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45953.938693402779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45953.938693402779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45953.938693402779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45953.938693402779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45953.938693402779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45953.938693402779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45953.938693402779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45953.938693402779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45953.938693402779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45953.938693402779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45953.938693402779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45953.938693402779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45953.938693402779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45953.938693402779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45953.938693402779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45953.938693402779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45953.938693402779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45953.938693402779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45953.938693402779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45953.938693402779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45953.938693402779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45953.938693402779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45953.938693402779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45953.938693402779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45953.938693402779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45953.938693402779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45953.938693402779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45953.938693402779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45953.938693402779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45953.938693402779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45953.938693402779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45953.938693402779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45953.938693402779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45953.938693402779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45953.938693402779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45953.938693402779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45953.938693402779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45953.938693402779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45953.938693402779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45953.938693402779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45953.938693402779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45953.938693402779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45953.938693402779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45953.938693402779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45953.938693402779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45953.938693402779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45953.938693402779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45953.938693402779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45953.938693402779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45953.938693402779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45953.938693402779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45953.938693402779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45953.938693402779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45953.938693402779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45953.938693402779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45953.938693402779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45953.938693402779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45953.938693402779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45953.938693402779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45953.938693402779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45953.938693402779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45953.938693402779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45953.938693402779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45953.938693402779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45953.938693402779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45953.938693402779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45953.938693402779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45953.938693402779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45953.938693402779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45953.938693402779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45953.938693402779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45953.938693402779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45953.938693402779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45953.938693402779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45953.938693402779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45953.938693402779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45953.938693402779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45953.938693402779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45953.938693402779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45953.938693402779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45953.938693402779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45953.938693402779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45953.938693402779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45953.938693402779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45953.938693402779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45953.938693402779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45953.938693402779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45953.938693402779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45953.938693402779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45953.938693402779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45953.938693402779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45953.938693402779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45953.938693402779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45953.938693402779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45953.938693402779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45953.938693402779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45953.938693402779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45953.938693402779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45953.938693402779</v>
      </c>
      <c r="H152" s="109"/>
      <c r="I152" s="105" t="str">
        <f>IFERROR(VLOOKUP(D152,DB!A:F,6,0),"")</f>
        <v/>
      </c>
      <c r="J152" s="104" t="str">
        <f>IFERROR(VLOOKUP(D152,DB!A:G,7,0),"")</f>
        <v/>
      </c>
      <c r="K152" s="110"/>
      <c r="L152" s="111" t="str">
        <f>IFERROR(VLOOKUP(D152,DB!A:I,9,0),"")</f>
        <v/>
      </c>
    </row>
  </sheetData>
  <dataValidations count="2">
    <dataValidation allowBlank="1" showInputMessage="1" showErrorMessage="1" sqref="E1" xr:uid="{380493DB-286A-4683-AF55-C78F04945A49}"/>
    <dataValidation type="list" allowBlank="1" showInputMessage="1" showErrorMessage="1" sqref="E2:E1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2025-10-23T19:31:58Z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