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054" documentId="13_ncr:1_{F6CB121F-512D-4AA6-A0C1-0FB36C537598}" xr6:coauthVersionLast="47" xr6:coauthVersionMax="47" xr10:uidLastSave="{F45D039B-E38F-4898-B546-990F7144BF50}"/>
  <bookViews>
    <workbookView xWindow="-109" yWindow="-109" windowWidth="26301" windowHeight="14169"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4" l="1"/>
  <c r="G19" i="4"/>
  <c r="G2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I18" i="4"/>
  <c r="J18" i="4"/>
  <c r="L18" i="4"/>
  <c r="B19" i="4"/>
  <c r="I19" i="4"/>
  <c r="J19" i="4"/>
  <c r="L19" i="4"/>
  <c r="B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<sst xmlns="http://schemas.openxmlformats.org/spreadsheetml/2006/main" count="178572" uniqueCount="39071">
  <si>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</si>
  <si>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</si>
  <si>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</si>
  <si>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</si>
  <si>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</si>
  <si>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</si>
  <si>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</si>
  <si>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</si>
  <si>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</si>
  <si>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</si>
  <si>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</si>
  <si>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</si>
  <si>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</si>
  <si>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</si>
  <si>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</si>
  <si>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</si>
  <si>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</si>
  <si>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</si>
  <si>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</si>
  <si>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</si>
  <si>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</si>
  <si>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</si>
  <si>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</si>
  <si>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</si>
  <si>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</si>
  <si>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</si>
  <si>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</si>
  <si>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</si>
  <si>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</si>
  <si>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</si>
  <si>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</si>
  <si>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</si>
  <si>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</si>
  <si>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</si>
  <si>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</si>
  <si>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</si>
  <si>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</si>
  <si>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</si>
  <si>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</si>
  <si>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</si>
  <si>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</si>
  <si>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</si>
  <si>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</si>
  <si>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</si>
  <si>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</si>
  <si>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</si>
  <si>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</si>
  <si>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</si>
  <si>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</si>
  <si>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</si>
  <si>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</si>
  <si>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</si>
  <si>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</si>
  <si>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</si>
  <si>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</si>
  <si>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</si>
  <si>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</si>
  <si>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</si>
  <si>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</si>
  <si>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</si>
  <si>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</si>
  <si>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</si>
  <si>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</si>
  <si>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</si>
  <si>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</si>
  <si>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</si>
  <si>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</si>
  <si>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</si>
  <si>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</si>
  <si>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</si>
  <si>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</si>
  <si>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</si>
  <si>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</si>
  <si>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</si>
  <si>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</si>
  <si>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</si>
  <si>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</si>
  <si>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</si>
  <si>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</si>
  <si>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</si>
  <si>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</si>
  <si>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</si>
  <si>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</si>
  <si>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</si>
  <si>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</si>
  <si>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</si>
  <si>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</si>
  <si>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</si>
  <si>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</si>
  <si>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</si>
  <si>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</si>
  <si>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</si>
  <si>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</si>
  <si>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</si>
  <si>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</si>
  <si>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</si>
  <si>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</si>
  <si>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</si>
  <si>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</si>
  <si>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</si>
  <si>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</si>
  <si>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</si>
  <si>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</si>
  <si>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</si>
  <si>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</si>
  <si>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</si>
  <si>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</si>
  <si>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</si>
  <si>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</si>
  <si>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</si>
  <si>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</si>
  <si>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</si>
  <si>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</si>
  <si>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</si>
  <si>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</si>
  <si>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</si>
  <si>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</si>
  <si>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</si>
  <si>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</si>
  <si>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</si>
  <si>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</si>
  <si>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</si>
  <si>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</si>
  <si>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</si>
  <si>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</si>
  <si>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</si>
  <si>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</si>
  <si>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</si>
  <si>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</si>
  <si>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</si>
  <si>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</si>
  <si>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</si>
  <si>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</si>
  <si>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</si>
  <si>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</si>
  <si>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</si>
  <si>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</si>
  <si>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</si>
  <si>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</si>
  <si>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</si>
  <si>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</si>
  <si>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</si>
  <si>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</si>
  <si>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</si>
  <si>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</si>
  <si>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</si>
  <si>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</si>
  <si>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</si>
  <si>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</si>
  <si>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</si>
  <si>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</si>
  <si>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</si>
  <si>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</si>
  <si>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</si>
  <si>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</si>
  <si>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</si>
  <si>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</si>
  <si>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</si>
  <si>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</si>
  <si>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</si>
  <si>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</si>
  <si>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</si>
  <si>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</si>
  <si>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</si>
  <si>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</si>
  <si>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</si>
  <si>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</si>
  <si>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</si>
  <si>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</si>
  <si>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</si>
  <si>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</si>
  <si>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</si>
  <si>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</si>
  <si>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</si>
  <si>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</si>
  <si>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</si>
  <si>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</si>
  <si>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</si>
  <si>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</si>
  <si>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</si>
  <si>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</si>
  <si>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</si>
  <si>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</si>
  <si>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</si>
  <si>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</si>
  <si>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</si>
  <si>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</si>
  <si>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</si>
  <si>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</si>
  <si>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</si>
  <si>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</si>
  <si>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</si>
  <si>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</si>
  <si>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</si>
  <si>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</si>
  <si>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</si>
  <si>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</si>
  <si>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</si>
  <si>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</si>
  <si>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</si>
  <si>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</si>
  <si>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</si>
  <si>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</si>
  <si>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</si>
  <si>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</si>
  <si>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</si>
  <si>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</si>
  <si>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</si>
  <si>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</si>
  <si>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</si>
  <si>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</si>
  <si>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</si>
  <si>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</si>
  <si>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</si>
  <si>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</si>
  <si>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</si>
  <si>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</si>
  <si>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</si>
  <si>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</si>
  <si>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</si>
  <si>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</si>
  <si>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</si>
  <si>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</si>
  <si>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</si>
  <si>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</si>
  <si>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</si>
  <si>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</si>
  <si>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</si>
  <si>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</si>
  <si>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</si>
  <si>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</si>
  <si>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</si>
  <si>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</si>
  <si>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</si>
  <si>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</si>
  <si>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</si>
  <si>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</si>
  <si>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</si>
  <si>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</si>
  <si>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</si>
  <si>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</si>
  <si>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</si>
  <si>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</si>
  <si>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</si>
  <si>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</si>
  <si>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</si>
  <si>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</si>
  <si>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</si>
  <si>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</si>
  <si>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</si>
  <si>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</si>
  <si>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</si>
  <si>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</si>
  <si>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</si>
  <si>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</si>
  <si>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</si>
  <si>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</si>
  <si>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</si>
  <si>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</si>
  <si>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</si>
  <si>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</si>
  <si>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</si>
  <si>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</si>
  <si>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</si>
  <si>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</si>
  <si>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</si>
  <si>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</si>
  <si>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</si>
  <si>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</si>
  <si>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</si>
  <si>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</si>
  <si>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</si>
  <si>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</si>
  <si>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</si>
  <si>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</si>
  <si>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</si>
  <si>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</si>
  <si>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</si>
  <si>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</si>
  <si>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</si>
  <si>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</si>
  <si>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</si>
  <si>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</si>
  <si>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</si>
  <si>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</si>
  <si>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</si>
  <si>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</si>
  <si>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</si>
  <si>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</si>
  <si>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</si>
  <si>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</si>
  <si>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</si>
  <si>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</si>
  <si>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</si>
  <si>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</si>
  <si>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</si>
  <si>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</si>
  <si>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</si>
  <si>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</si>
  <si>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</si>
  <si>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</si>
  <si>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</si>
  <si>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</si>
  <si>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</si>
  <si>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</si>
  <si>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</si>
  <si>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</si>
  <si>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</si>
  <si>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</si>
  <si>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</si>
  <si>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</si>
  <si>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</si>
  <si>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</si>
  <si>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</si>
  <si>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</si>
  <si>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</si>
  <si>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</si>
  <si>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</si>
  <si>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</si>
  <si>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</si>
  <si>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</si>
  <si>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</si>
  <si>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</si>
  <si>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</si>
  <si>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</si>
  <si>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</si>
  <si>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</si>
  <si>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</si>
  <si>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</si>
  <si>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</si>
  <si>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</si>
  <si>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</si>
  <si>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</si>
  <si>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</si>
  <si>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</si>
  <si>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</si>
  <si>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</si>
  <si>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</si>
  <si>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</si>
  <si>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</si>
  <si>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</si>
  <si>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</si>
  <si>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</si>
  <si>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</si>
  <si>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</si>
  <si>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</si>
  <si>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</si>
  <si>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</si>
  <si>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</si>
  <si>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</si>
  <si>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</si>
  <si>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</si>
  <si>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</si>
  <si>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</si>
  <si>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</si>
  <si>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</si>
  <si>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</si>
  <si>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</si>
  <si>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</si>
  <si>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</si>
  <si>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</si>
  <si>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</si>
  <si>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</si>
  <si>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</si>
  <si>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</si>
  <si>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</si>
  <si>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</si>
  <si>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</si>
  <si>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</si>
  <si>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</si>
  <si>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</si>
  <si>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</si>
  <si>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</si>
  <si>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</si>
  <si>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</si>
  <si>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</si>
  <si>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</si>
  <si>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</si>
  <si>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</si>
  <si>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</si>
  <si>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</si>
  <si>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</si>
  <si>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</si>
  <si>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</si>
  <si>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</si>
  <si>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</si>
  <si>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</si>
  <si>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</si>
  <si>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</si>
  <si>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</si>
  <si>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</si>
  <si>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</si>
  <si>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</si>
  <si>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</si>
  <si>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</si>
  <si>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</si>
  <si>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</si>
  <si>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</si>
  <si>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</si>
  <si>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</si>
  <si>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</si>
  <si>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</si>
  <si>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</si>
  <si>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</si>
  <si>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</si>
  <si>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</si>
  <si>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</si>
  <si>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</si>
  <si>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</si>
  <si>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</si>
  <si>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</si>
  <si>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</si>
  <si>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</si>
  <si>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</si>
  <si>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</si>
  <si>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</si>
  <si>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</si>
  <si>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</si>
  <si>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</si>
  <si>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</si>
  <si>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</si>
  <si>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</si>
  <si>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</si>
  <si>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</si>
  <si>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</si>
  <si>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</si>
  <si>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</si>
  <si>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</si>
  <si>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</si>
  <si>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</si>
  <si>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</si>
  <si>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</si>
  <si>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</si>
  <si>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</si>
  <si>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</si>
  <si>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</si>
  <si>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</si>
  <si>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</si>
  <si>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</si>
  <si>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</si>
  <si>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</si>
  <si>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</si>
  <si>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</si>
  <si>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</si>
  <si>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</si>
  <si>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</si>
  <si>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</si>
  <si>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</si>
  <si>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</si>
  <si>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</si>
  <si>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</si>
  <si>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</si>
  <si>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</si>
  <si>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</si>
  <si>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</si>
  <si>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</si>
  <si>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</si>
  <si>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</si>
  <si>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</si>
  <si>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</si>
  <si>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</si>
  <si>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</si>
  <si>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</si>
  <si>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</si>
  <si>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</si>
  <si>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</si>
  <si>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</si>
  <si>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</si>
  <si>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</si>
  <si>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</si>
  <si>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</si>
  <si>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</si>
  <si>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</si>
  <si>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</si>
  <si>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</si>
  <si>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</si>
  <si>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</si>
  <si>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</si>
  <si>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</si>
  <si>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</si>
  <si>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</si>
  <si>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</si>
  <si>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</si>
  <si>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</si>
  <si>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</si>
  <si>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</si>
  <si>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</si>
  <si>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</si>
  <si>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</si>
  <si>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</si>
  <si>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</si>
  <si>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</si>
  <si>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</si>
  <si>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</si>
  <si>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</si>
  <si>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</si>
  <si>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</si>
  <si>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</si>
  <si>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</si>
  <si>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</si>
  <si>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</si>
  <si>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</si>
  <si>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</si>
  <si>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</si>
  <si>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</si>
  <si>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</si>
  <si>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</si>
  <si>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</si>
  <si>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</si>
  <si>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</si>
  <si>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</si>
  <si>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</si>
  <si>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</si>
  <si>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</si>
  <si>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</si>
  <si>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</si>
  <si>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</si>
  <si>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</si>
  <si>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</si>
  <si>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</si>
  <si>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</si>
  <si>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</si>
  <si>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</si>
  <si>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</si>
  <si>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</si>
  <si>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</si>
  <si>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</si>
  <si>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</si>
  <si>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</si>
  <si>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</si>
  <si>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</si>
  <si>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</si>
  <si>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</si>
  <si>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</si>
  <si>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</si>
  <si>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</si>
  <si>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</si>
  <si>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</si>
  <si>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</si>
  <si>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</si>
  <si>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</si>
  <si>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</si>
  <si>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</si>
  <si>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</si>
  <si>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</si>
  <si>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</si>
  <si>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</si>
  <si>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</si>
  <si>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</si>
  <si>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</si>
  <si>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</si>
  <si>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</si>
  <si>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</si>
  <si>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</si>
  <si>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</si>
  <si>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</si>
  <si>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</si>
  <si>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</si>
  <si>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</si>
  <si>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</si>
  <si>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</si>
  <si>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</si>
  <si>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</si>
  <si>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</si>
  <si>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</si>
  <si>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</si>
  <si>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</si>
  <si>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</si>
  <si>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</si>
  <si>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</si>
  <si>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</si>
  <si>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</si>
  <si>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</si>
  <si>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</si>
  <si>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</si>
  <si>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</si>
  <si>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</si>
  <si>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</si>
  <si>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</si>
  <si>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</si>
  <si>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</si>
  <si>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</si>
  <si>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</si>
  <si>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</si>
  <si>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</si>
  <si>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</si>
  <si>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</si>
  <si>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</si>
  <si>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</si>
  <si>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</si>
  <si>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</si>
  <si>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</si>
  <si>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</si>
  <si>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</si>
  <si>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</si>
  <si>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</si>
  <si>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</si>
  <si>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</si>
  <si>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</si>
  <si>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</si>
  <si>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</si>
  <si>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</si>
  <si>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</si>
  <si>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</si>
  <si>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</si>
  <si>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</si>
  <si>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</si>
  <si>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</si>
  <si>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</si>
  <si>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</si>
  <si>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</si>
  <si>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</si>
  <si>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</si>
  <si>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</si>
  <si>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</si>
  <si>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</si>
  <si>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</si>
  <si>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</si>
  <si>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</si>
  <si>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</si>
  <si>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</si>
  <si>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</si>
  <si>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</si>
  <si>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</si>
  <si>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</si>
  <si>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</si>
  <si>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</si>
  <si>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</si>
  <si>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</si>
  <si>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</si>
  <si>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</si>
  <si>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</si>
  <si>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</si>
  <si>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</si>
  <si>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</si>
  <si>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</si>
  <si>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</si>
  <si>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</si>
  <si>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</si>
  <si>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</si>
  <si>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</si>
  <si>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</si>
  <si>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</si>
  <si>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</si>
  <si>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</si>
  <si>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</si>
  <si>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</si>
  <si>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</si>
  <si>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</si>
  <si>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</si>
  <si>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</si>
  <si>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</si>
  <si>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</si>
  <si>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</si>
  <si>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</si>
  <si>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</si>
  <si>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</si>
  <si>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</si>
  <si>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</si>
  <si>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</si>
  <si>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</si>
  <si>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</si>
  <si>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</si>
  <si>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</si>
  <si>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</si>
  <si>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</si>
  <si>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</si>
  <si>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</si>
  <si>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</si>
  <si>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</si>
  <si>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</si>
  <si>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</si>
  <si>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</si>
  <si>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</si>
  <si>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</si>
  <si>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</si>
  <si>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</si>
  <si>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</si>
  <si>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</si>
  <si>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</si>
  <si>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</si>
  <si>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</si>
  <si>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</si>
  <si>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</si>
  <si>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</si>
  <si>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</si>
  <si>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</si>
  <si>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</si>
  <si>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</si>
  <si>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</si>
  <si>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</si>
  <si>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</si>
  <si>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</si>
  <si>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</si>
  <si>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</si>
  <si>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</si>
  <si>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</si>
  <si>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</si>
  <si>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</si>
  <si>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</si>
  <si>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</si>
  <si>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</si>
  <si>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</si>
  <si>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</si>
  <si>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</si>
  <si>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</si>
  <si>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</si>
  <si>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</si>
  <si>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</si>
  <si>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</si>
  <si>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</si>
  <si>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</si>
  <si>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</si>
  <si>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</si>
  <si>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</si>
  <si>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</si>
  <si>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</si>
  <si>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</si>
  <si>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</si>
  <si>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</si>
  <si>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</si>
  <si>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</si>
  <si>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</si>
  <si>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</si>
  <si>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</si>
  <si>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</si>
  <si>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</si>
  <si>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</si>
  <si>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</si>
  <si>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</si>
  <si>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</si>
  <si>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</si>
  <si>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</si>
  <si>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</si>
  <si>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</si>
  <si>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</si>
  <si>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</si>
  <si>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</si>
  <si>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</si>
  <si>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</si>
  <si>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</si>
  <si>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</si>
  <si>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</si>
  <si>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</si>
  <si>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</si>
  <si>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</si>
  <si>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</si>
  <si>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</si>
  <si>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</si>
  <si>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</si>
  <si>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</si>
  <si>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</si>
  <si>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</si>
  <si>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</si>
  <si>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</si>
  <si>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</si>
  <si>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</si>
  <si>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</si>
  <si>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</si>
  <si>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</si>
  <si>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</si>
  <si>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</si>
  <si>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</si>
  <si>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</si>
  <si>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</si>
  <si>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</si>
  <si>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</si>
  <si>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</si>
  <si>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</si>
  <si>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</si>
  <si>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</si>
  <si>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</si>
  <si>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</si>
  <si>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</si>
  <si>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</si>
  <si>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</si>
  <si>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</si>
  <si>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</si>
  <si>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</si>
  <si>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</si>
  <si>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</si>
  <si>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</si>
  <si>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</si>
  <si>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</si>
  <si>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</si>
  <si>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</si>
  <si>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</si>
  <si>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</si>
  <si>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</si>
  <si>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</si>
  <si>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</si>
  <si>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</si>
  <si>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</si>
  <si>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</si>
  <si>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</si>
  <si>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</si>
  <si>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</si>
  <si>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</si>
  <si>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</si>
  <si>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</si>
  <si>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</si>
  <si>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</si>
  <si>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</si>
  <si>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</si>
  <si>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</si>
  <si>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</si>
  <si>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</si>
  <si>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</si>
  <si>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</si>
  <si>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</si>
  <si>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</si>
  <si>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</si>
  <si>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</si>
  <si>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</si>
  <si>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</si>
  <si>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</si>
  <si>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</si>
  <si>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</si>
  <si>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</si>
  <si>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</si>
  <si>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</si>
  <si>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</si>
  <si>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</si>
  <si>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</si>
  <si>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</si>
  <si>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</si>
  <si>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</si>
  <si>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</si>
  <si>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</si>
  <si>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</si>
  <si>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</si>
  <si>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</si>
  <si>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</si>
  <si>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</si>
  <si>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</si>
  <si>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</si>
  <si>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</si>
  <si>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</si>
  <si>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</si>
  <si>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</si>
  <si>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</si>
  <si>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</si>
  <si>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</si>
  <si>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</si>
  <si>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</si>
  <si>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</si>
  <si>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</si>
  <si>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</si>
  <si>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</si>
  <si>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</si>
  <si>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</si>
  <si>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</si>
  <si>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</si>
  <si>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</si>
  <si>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</si>
  <si>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</si>
  <si>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</si>
  <si>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</si>
  <si>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</si>
  <si>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</si>
  <si>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</si>
  <si>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</si>
  <si>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</si>
  <si>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</si>
  <si>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</si>
  <si>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</si>
  <si>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</si>
  <si>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</si>
  <si>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</si>
  <si>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</si>
  <si>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</si>
  <si>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</si>
  <si>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</si>
  <si>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</si>
  <si>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</si>
  <si>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</si>
  <si>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</si>
  <si>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</si>
  <si>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</si>
  <si>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</si>
  <si>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</si>
  <si>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</si>
  <si>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</si>
  <si>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</si>
  <si>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</si>
  <si>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</si>
  <si>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</si>
  <si>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</si>
  <si>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</si>
  <si>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</si>
  <si>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</si>
  <si>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</si>
  <si>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</si>
  <si>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</si>
  <si>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</si>
  <si>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</si>
  <si>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</si>
  <si>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</si>
  <si>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</si>
  <si>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</si>
  <si>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</si>
  <si>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</si>
  <si>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</si>
  <si>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</si>
  <si>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</si>
  <si>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</si>
  <si>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</si>
  <si>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</si>
  <si>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</si>
  <si>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</si>
  <si>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</si>
  <si>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</si>
  <si>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</si>
  <si>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</si>
  <si>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</si>
  <si>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</si>
  <si>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</si>
  <si>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</si>
  <si>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</si>
  <si>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</si>
  <si>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</si>
  <si>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</si>
  <si>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</si>
  <si>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</si>
  <si>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</si>
  <si>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</si>
  <si>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</si>
  <si>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</si>
  <si>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</si>
  <si>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</si>
  <si>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</si>
  <si>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</si>
  <si>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</si>
  <si>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</si>
  <si>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</si>
  <si>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</si>
  <si>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</si>
  <si>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</si>
  <si>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</si>
  <si>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</si>
  <si>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</si>
  <si>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</si>
  <si>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</si>
  <si>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</si>
  <si>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</si>
  <si>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</si>
  <si>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</si>
  <si>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</si>
  <si>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</si>
  <si>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</si>
  <si>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</si>
  <si>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</si>
  <si>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</si>
  <si>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</si>
  <si>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</si>
  <si>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</si>
  <si>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</si>
  <si>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</si>
  <si>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</si>
  <si>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</si>
  <si>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</si>
  <si>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</si>
  <si>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</si>
  <si>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</si>
  <si>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</si>
  <si>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</si>
  <si>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</si>
  <si>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</si>
  <si>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</si>
  <si>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</si>
  <si>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</si>
  <si>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</si>
  <si>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</si>
  <si>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</si>
  <si>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</si>
  <si>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</si>
  <si>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</si>
  <si>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</si>
  <si>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</si>
  <si>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</si>
  <si>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</si>
  <si>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</si>
  <si>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</si>
  <si>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</si>
  <si>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</si>
  <si>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</si>
  <si>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</si>
  <si>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</si>
  <si>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</si>
  <si>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</si>
  <si>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</si>
  <si>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</si>
  <si>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</si>
  <si>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</si>
  <si>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</si>
  <si>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</si>
  <si>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</si>
  <si>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</si>
  <si>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</si>
  <si>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</si>
  <si>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</si>
  <si>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</si>
  <si>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</si>
  <si>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</si>
  <si>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</si>
  <si>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</si>
  <si>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</si>
  <si>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</si>
  <si>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</si>
  <si>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</si>
  <si>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</si>
  <si>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</si>
  <si>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</si>
  <si>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</si>
  <si>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</si>
  <si>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</si>
  <si>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</si>
  <si>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</si>
  <si>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</si>
  <si>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</si>
  <si>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</si>
  <si>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</si>
  <si>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</si>
  <si>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</si>
  <si>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</si>
  <si>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</si>
  <si>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</si>
  <si>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</si>
  <si>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</si>
  <si>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</si>
  <si>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</si>
  <si>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</si>
  <si>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</si>
  <si>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</si>
  <si>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</si>
  <si>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</si>
  <si>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</si>
  <si>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</si>
  <si>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</si>
  <si>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</si>
  <si>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</si>
  <si>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</si>
  <si>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</si>
  <si>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</si>
  <si>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</si>
  <si>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</si>
  <si>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</si>
  <si>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</si>
  <si>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</si>
  <si>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</si>
  <si>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</si>
  <si>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</si>
  <si>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</si>
  <si>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</si>
  <si>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</si>
  <si>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</si>
  <si>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</si>
  <si>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</si>
  <si>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</si>
  <si>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</si>
  <si>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</si>
  <si>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</si>
  <si>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</si>
  <si>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</si>
  <si>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</si>
  <si>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</si>
  <si>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</si>
  <si>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</si>
  <si>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</si>
  <si>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</si>
  <si>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</si>
  <si>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</si>
  <si>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</si>
  <si>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</si>
  <si>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</si>
  <si>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</si>
  <si>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</si>
  <si>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</si>
  <si>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</si>
  <si>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</si>
  <si>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</si>
  <si>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</si>
  <si>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</si>
  <si>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</si>
  <si>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</si>
  <si>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</si>
  <si>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</si>
  <si>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</si>
  <si>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</si>
  <si>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</si>
  <si>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</si>
  <si>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</si>
  <si>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</si>
  <si>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</si>
  <si>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</si>
  <si>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</si>
  <si>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</si>
  <si>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</si>
  <si>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</si>
  <si>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</si>
  <si>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</si>
  <si>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</si>
  <si>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</si>
  <si>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</si>
  <si>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</si>
  <si>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</si>
  <si>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</si>
  <si>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</si>
  <si>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</si>
  <si>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</si>
  <si>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</si>
  <si>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</si>
  <si>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</si>
  <si>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</si>
  <si>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</si>
  <si>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</si>
  <si>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</si>
  <si>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</si>
  <si>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</si>
  <si>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</si>
  <si>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</si>
  <si>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</si>
  <si>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</si>
  <si>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</si>
  <si>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</si>
  <si>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</si>
  <si>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</si>
  <si>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</si>
  <si>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</si>
  <si>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</si>
  <si>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</si>
  <si>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</si>
  <si>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</si>
  <si>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</si>
  <si>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</si>
  <si>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</si>
  <si>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</si>
  <si>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</si>
  <si>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</si>
  <si>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</si>
  <si>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</si>
  <si>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</si>
  <si>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</si>
  <si>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</si>
  <si>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</si>
  <si>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</si>
  <si>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</si>
  <si>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</si>
  <si>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</si>
  <si>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</si>
  <si>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</si>
  <si>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</si>
  <si>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</si>
  <si>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</si>
  <si>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</si>
  <si>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</si>
  <si>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</si>
  <si>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</si>
  <si>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</si>
  <si>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</si>
  <si>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</si>
  <si>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</si>
  <si>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</si>
  <si>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</si>
  <si>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</si>
  <si>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</si>
  <si>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</si>
  <si>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</si>
  <si>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</si>
  <si>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</si>
  <si>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</si>
  <si>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</si>
  <si>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</si>
  <si>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</si>
  <si>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</si>
  <si>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</si>
  <si>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</si>
  <si>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</si>
  <si>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</si>
  <si>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</si>
  <si>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</si>
  <si>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</si>
  <si>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</si>
  <si>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</si>
  <si>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</si>
  <si>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</si>
  <si>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</si>
  <si>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</si>
  <si>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</si>
  <si>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</si>
  <si>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</si>
  <si>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</si>
  <si>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</si>
  <si>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</si>
  <si>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</si>
  <si>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</si>
  <si>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</si>
  <si>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</si>
  <si>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</si>
  <si>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</si>
  <si>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</si>
  <si>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</si>
  <si>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</si>
  <si>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</si>
  <si>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</si>
  <si>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</si>
  <si>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</si>
  <si>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</si>
  <si>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</si>
  <si>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</si>
  <si>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</si>
  <si>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</si>
  <si>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</si>
  <si>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</si>
  <si>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</si>
  <si>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</si>
  <si>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</si>
  <si>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</si>
  <si>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</si>
  <si>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</si>
  <si>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</si>
  <si>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</si>
  <si>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</si>
  <si>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</si>
  <si>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</si>
  <si>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</si>
  <si>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</si>
  <si>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</si>
  <si>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</si>
  <si>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</si>
  <si>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</si>
  <si>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</si>
  <si>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</si>
  <si>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</si>
  <si>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</si>
  <si>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</si>
  <si>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</si>
  <si>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</si>
  <si>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</si>
  <si>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</si>
  <si>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</si>
  <si>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</si>
  <si>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</si>
  <si>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</si>
  <si>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</si>
  <si>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</si>
  <si>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</si>
  <si>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</si>
  <si>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</si>
  <si>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</si>
  <si>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</si>
  <si>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</si>
  <si>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</si>
  <si>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</si>
  <si>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</si>
  <si>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</si>
  <si>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</si>
  <si>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</si>
  <si>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</si>
  <si>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</si>
  <si>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</si>
  <si>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</si>
  <si>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</si>
  <si>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</si>
  <si>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</si>
  <si>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</si>
  <si>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</si>
  <si>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</si>
  <si>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</si>
  <si>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</si>
  <si>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</si>
  <si>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</si>
  <si>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</si>
  <si>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</si>
  <si>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</si>
  <si>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</si>
  <si>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</si>
  <si>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</si>
  <si>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</si>
  <si>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</si>
  <si>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</si>
  <si>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</si>
  <si>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</si>
  <si>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</si>
  <si>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</si>
  <si>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</si>
  <si>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</si>
  <si>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</si>
  <si>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</si>
  <si>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</si>
  <si>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</si>
  <si>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</si>
  <si>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</si>
  <si>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</si>
  <si>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</si>
  <si>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</si>
  <si>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</si>
  <si>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</si>
  <si>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</si>
  <si>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</si>
  <si>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</si>
  <si>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</si>
  <si>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</si>
  <si>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</si>
  <si>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</si>
  <si>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</si>
  <si>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</si>
  <si>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</si>
  <si>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</si>
  <si>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</si>
  <si>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</si>
  <si>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</si>
  <si>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</si>
  <si>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</si>
  <si>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</si>
  <si>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</si>
  <si>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</si>
  <si>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</si>
  <si>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</si>
  <si>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</si>
  <si>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</si>
  <si>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</si>
  <si>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</si>
  <si>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</si>
  <si>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</si>
  <si>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</si>
  <si>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</si>
  <si>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</si>
  <si>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</si>
  <si>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</si>
  <si>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</si>
  <si>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</si>
  <si>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</si>
  <si>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</si>
  <si>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</si>
  <si>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</si>
  <si>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</si>
  <si>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</si>
  <si>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</si>
  <si>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</si>
  <si>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</si>
  <si>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</si>
  <si>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</si>
  <si>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</si>
  <si>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</si>
  <si>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</si>
  <si>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</si>
  <si>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</si>
  <si>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</si>
  <si>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</si>
  <si>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</si>
  <si>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</si>
  <si>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</si>
  <si>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</si>
  <si>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</si>
  <si>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</si>
  <si>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</si>
  <si>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</si>
  <si>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</si>
  <si>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</si>
  <si>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</si>
  <si>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</si>
  <si>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</si>
  <si>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</si>
  <si>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</si>
  <si>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</si>
  <si>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</si>
  <si>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</si>
  <si>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</si>
  <si>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</si>
  <si>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</si>
  <si>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</si>
  <si>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</si>
  <si>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</si>
  <si>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</si>
  <si>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</si>
  <si>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</si>
  <si>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</si>
  <si>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</si>
  <si>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</si>
  <si>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</si>
  <si>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</si>
  <si>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</si>
  <si>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</si>
  <si>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</si>
  <si>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</si>
  <si>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</si>
  <si>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</si>
  <si>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</si>
  <si>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</si>
  <si>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</si>
  <si>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</si>
  <si>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</si>
  <si>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</si>
  <si>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</si>
  <si>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</si>
  <si>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</si>
  <si>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</si>
  <si>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</si>
  <si>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</si>
  <si>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</si>
  <si>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</si>
  <si>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</si>
  <si>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</si>
  <si>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</si>
  <si>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</si>
  <si>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</si>
  <si>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</si>
  <si>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</si>
  <si>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</si>
  <si>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</si>
  <si>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</si>
  <si>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</si>
  <si>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</si>
  <si>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</si>
  <si>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</si>
  <si>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</si>
  <si>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</si>
  <si>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</si>
  <si>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</si>
  <si>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</si>
  <si>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</si>
  <si>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</si>
  <si>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</si>
  <si>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</si>
  <si>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</si>
  <si>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</si>
  <si>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</si>
  <si>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</si>
  <si>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</si>
  <si>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</si>
  <si>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</si>
  <si>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</si>
  <si>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</si>
  <si>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</si>
  <si>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</si>
  <si>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</si>
  <si>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</si>
  <si>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</si>
  <si>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</si>
  <si>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</si>
  <si>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</si>
  <si>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</si>
  <si>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</si>
  <si>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</si>
  <si>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</si>
  <si>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</si>
  <si>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</si>
  <si>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</si>
  <si>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</si>
  <si>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</si>
  <si>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</si>
  <si>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</si>
  <si>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</si>
  <si>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</si>
  <si>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</si>
  <si>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</si>
  <si>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</si>
  <si>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</si>
  <si>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</si>
  <si>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</si>
  <si>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</si>
  <si>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</si>
  <si>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</si>
  <si>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</si>
  <si>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</si>
  <si>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</si>
  <si>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</si>
  <si>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</si>
  <si>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</si>
  <si>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</si>
  <si>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</si>
  <si>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</si>
  <si>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</si>
  <si>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</si>
  <si>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</si>
  <si>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</si>
  <si>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</si>
  <si>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</si>
  <si>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</si>
  <si>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</si>
  <si>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</si>
  <si>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</si>
  <si>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</si>
  <si>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</si>
  <si>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</si>
  <si>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</si>
  <si>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</si>
  <si>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</si>
  <si>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</si>
  <si>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</si>
  <si>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</si>
  <si>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</si>
  <si>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</si>
  <si>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</si>
  <si>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</si>
  <si>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</si>
  <si>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</si>
  <si>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</si>
  <si>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</si>
  <si>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</si>
  <si>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</si>
  <si>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</si>
  <si>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</si>
  <si>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</si>
  <si>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</si>
  <si>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</si>
  <si>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</si>
  <si>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</si>
  <si>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</si>
  <si>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</si>
  <si>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</si>
  <si>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</si>
  <si>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</si>
  <si>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</si>
  <si>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</si>
  <si>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</si>
  <si>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</si>
  <si>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</si>
  <si>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</si>
  <si>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</si>
  <si>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</si>
  <si>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</si>
  <si>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</si>
  <si>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</si>
  <si>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</si>
  <si>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</si>
  <si>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</si>
  <si>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</si>
  <si>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</si>
  <si>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</si>
  <si>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</si>
  <si>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</si>
  <si>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</si>
  <si>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</si>
  <si>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</si>
  <si>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</si>
  <si>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</si>
  <si>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</si>
  <si>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</si>
  <si>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</si>
  <si>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</si>
  <si>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</si>
  <si>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</si>
  <si>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</si>
  <si>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</si>
  <si>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</si>
  <si>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</si>
  <si>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</si>
  <si>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</si>
  <si>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</si>
  <si>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</si>
  <si>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</si>
  <si>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</si>
  <si>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</si>
  <si>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</si>
  <si>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</si>
  <si>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</si>
  <si>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</si>
  <si>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</si>
  <si>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</si>
  <si>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</si>
  <si>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</si>
  <si>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</si>
  <si>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</si>
  <si>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</si>
  <si>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</si>
  <si>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</si>
  <si>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</si>
  <si>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</si>
  <si>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</si>
  <si>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</si>
  <si>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</si>
  <si>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</si>
  <si>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</si>
  <si>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</si>
  <si>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</si>
  <si>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</si>
  <si>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</si>
  <si>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</si>
  <si>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</si>
  <si>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</si>
  <si>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</si>
  <si>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</si>
  <si>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</si>
  <si>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</si>
  <si>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</si>
  <si>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</si>
  <si>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</si>
  <si>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</si>
  <si>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</si>
  <si>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</si>
  <si>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</si>
  <si>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</si>
  <si>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</si>
  <si>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</si>
  <si>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</si>
  <si>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</si>
  <si>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</si>
  <si>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</si>
  <si>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</si>
  <si>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</si>
  <si>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</si>
  <si>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</si>
  <si>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</si>
  <si>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</si>
  <si>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</si>
  <si>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</si>
  <si>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</si>
  <si>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</si>
  <si>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</si>
  <si>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</si>
  <si>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</si>
  <si>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</si>
  <si>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</si>
  <si>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</si>
  <si>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</si>
  <si>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</si>
  <si>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</si>
  <si>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</si>
  <si>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</si>
  <si>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</si>
  <si>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</si>
  <si>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</si>
  <si>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</si>
  <si>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</si>
  <si>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</si>
  <si>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</si>
  <si>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</si>
  <si>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</si>
  <si>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</si>
  <si>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</si>
  <si>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</si>
  <si>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</si>
  <si>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</si>
  <si>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</si>
  <si>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</si>
  <si>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</si>
  <si>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</si>
  <si>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</si>
  <si>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</si>
  <si>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</si>
  <si>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</si>
  <si>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</si>
  <si>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</si>
  <si>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</si>
  <si>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</si>
  <si>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</si>
  <si>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</si>
  <si>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</si>
  <si>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</si>
  <si>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</si>
  <si>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</si>
  <si>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</si>
  <si>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</si>
  <si>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</si>
  <si>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</si>
  <si>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</si>
  <si>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</si>
  <si>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</si>
  <si>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</si>
  <si>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</si>
  <si>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</si>
  <si>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</si>
  <si>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</si>
  <si>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</si>
  <si>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</si>
  <si>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</si>
  <si>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</si>
  <si>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</si>
  <si>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</si>
  <si>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</si>
  <si>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</si>
  <si>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</si>
  <si>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</si>
  <si>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</si>
  <si>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</si>
  <si>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</si>
  <si>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</si>
  <si>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</si>
  <si>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</si>
  <si>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</si>
  <si>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</si>
  <si>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</si>
  <si>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</si>
  <si>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</si>
  <si>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</si>
  <si>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</si>
  <si>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</si>
  <si>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</si>
  <si>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</si>
  <si>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</si>
  <si>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</si>
  <si>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</si>
  <si>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</si>
  <si>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</si>
  <si>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</si>
  <si>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</si>
  <si>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</si>
  <si>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</si>
  <si>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</si>
  <si>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</si>
  <si>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</si>
  <si>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</si>
  <si>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</si>
  <si>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</si>
  <si>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</si>
  <si>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</si>
  <si>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</si>
  <si>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</si>
  <si>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</si>
  <si>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</si>
  <si>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</si>
  <si>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</si>
  <si>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</si>
  <si>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</si>
  <si>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</si>
  <si>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</si>
  <si>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</si>
  <si>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</si>
  <si>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</si>
  <si>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</si>
  <si>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</si>
  <si>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</si>
  <si>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</si>
  <si>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</si>
  <si>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</si>
  <si>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</si>
  <si>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</si>
  <si>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</si>
  <si>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</si>
  <si>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</si>
  <si>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</si>
  <si>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</si>
  <si>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</si>
  <si>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</si>
  <si>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</si>
  <si>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</si>
  <si>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</si>
  <si>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</si>
  <si>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</si>
  <si>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</si>
  <si>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</si>
  <si>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</si>
  <si>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</si>
  <si>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</si>
  <si>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</si>
  <si>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</si>
  <si>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</si>
  <si>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</si>
  <si>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</si>
  <si>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</si>
  <si>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</si>
  <si>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</si>
  <si>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</si>
  <si>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</si>
  <si>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</si>
  <si>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</si>
  <si>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</si>
  <si>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</si>
  <si>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</si>
  <si>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</si>
  <si>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</si>
  <si>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</si>
  <si>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</si>
  <si>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</si>
  <si>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</si>
  <si>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</si>
  <si>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</si>
  <si>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</si>
  <si>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</si>
  <si>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</si>
  <si>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</si>
  <si>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</si>
  <si>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</si>
  <si>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</si>
  <si>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</si>
  <si>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</si>
  <si>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</si>
  <si>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</si>
  <si>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</si>
  <si>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</si>
  <si>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</si>
  <si>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</si>
  <si>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</si>
  <si>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</si>
  <si>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</si>
  <si>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</si>
  <si>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</si>
  <si>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</si>
  <si>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</si>
  <si>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</si>
  <si>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</si>
  <si>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</si>
  <si>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</si>
  <si>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</si>
  <si>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</si>
  <si>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</si>
  <si>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</si>
  <si>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</si>
  <si>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</si>
  <si>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</si>
  <si>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</si>
  <si>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</si>
  <si>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</si>
  <si>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</si>
  <si>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</si>
  <si>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</si>
  <si>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</si>
  <si>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</si>
  <si>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</si>
  <si>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</si>
  <si>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</si>
  <si>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</si>
  <si>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</si>
  <si>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</si>
  <si>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</si>
  <si>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</si>
  <si>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</si>
  <si>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</si>
  <si>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</si>
  <si>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</si>
  <si>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</si>
  <si>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</si>
  <si>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</si>
  <si>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</si>
  <si>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</si>
  <si>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</si>
  <si>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</si>
  <si>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</si>
  <si>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</si>
  <si>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</si>
  <si>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</si>
  <si>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</si>
  <si>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</si>
  <si>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</si>
  <si>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</si>
  <si>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</si>
  <si>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</si>
  <si>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</si>
  <si>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</si>
  <si>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</si>
  <si>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</si>
  <si>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</si>
  <si>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</si>
  <si>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</si>
  <si>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</si>
  <si>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</si>
  <si>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</si>
  <si>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</si>
  <si>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</si>
  <si>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</si>
  <si>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</si>
  <si>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</si>
  <si>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</si>
  <si>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</si>
  <si>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</si>
  <si>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</si>
  <si>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</si>
  <si>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</si>
  <si>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</si>
  <si>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</si>
  <si>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</si>
  <si>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</si>
  <si>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</si>
  <si>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</si>
  <si>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</si>
  <si>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</si>
  <si>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</si>
  <si>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</si>
  <si>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</si>
  <si>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</si>
  <si>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</si>
  <si>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</si>
  <si>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</si>
  <si>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</si>
  <si>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</si>
  <si>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</si>
  <si>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</si>
  <si>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</si>
  <si>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</si>
  <si>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</si>
  <si>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</si>
  <si>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</si>
  <si>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</si>
  <si>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</si>
  <si>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</si>
  <si>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</si>
  <si>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</si>
  <si>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</si>
  <si>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</si>
  <si>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</si>
  <si>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</si>
  <si>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</si>
  <si>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</si>
  <si>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</si>
  <si>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</si>
  <si>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</si>
  <si>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</si>
  <si>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</si>
  <si>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</si>
  <si>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</si>
  <si>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</si>
  <si>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</si>
  <si>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</si>
  <si>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</si>
  <si>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</si>
  <si>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</si>
  <si>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</si>
  <si>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</si>
  <si>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</si>
  <si>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</si>
  <si>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</si>
  <si>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</si>
  <si>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</si>
  <si>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</si>
  <si>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</si>
  <si>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</si>
  <si>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</si>
  <si>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</si>
  <si>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</si>
  <si>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</si>
  <si>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</si>
  <si>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</si>
  <si>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</si>
  <si>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</si>
  <si>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</si>
  <si>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</si>
  <si>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</si>
  <si>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</si>
  <si>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</si>
  <si>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</si>
  <si>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</si>
  <si>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</si>
  <si>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</si>
  <si>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</si>
  <si>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</si>
  <si>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</si>
  <si>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</si>
  <si>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</si>
  <si>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</si>
  <si>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</si>
  <si>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</si>
  <si>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</si>
  <si>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</si>
  <si>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</si>
  <si>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</si>
  <si>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</si>
  <si>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</si>
  <si>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</si>
  <si>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</si>
  <si>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</si>
  <si>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</si>
  <si>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</si>
  <si>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</si>
  <si>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</si>
  <si>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</si>
  <si>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</si>
  <si>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</si>
  <si>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</si>
  <si>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</si>
  <si>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</si>
  <si>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</si>
  <si>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</si>
  <si>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</si>
  <si>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</si>
  <si>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</si>
  <si>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</si>
  <si>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</si>
  <si>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</si>
  <si>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</si>
  <si>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</si>
  <si>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</si>
  <si>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</si>
  <si>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</si>
  <si>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</si>
  <si>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</si>
  <si>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</si>
  <si>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</si>
  <si>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</si>
  <si>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</si>
  <si>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</si>
  <si>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</si>
  <si>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</si>
  <si>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</si>
  <si>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</si>
  <si>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</si>
  <si>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</si>
  <si>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</si>
  <si>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</si>
  <si>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</si>
  <si>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</si>
  <si>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</si>
  <si>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</si>
  <si>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</si>
  <si>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</si>
  <si>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</si>
  <si>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</si>
  <si>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</si>
  <si>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</si>
  <si>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</si>
  <si>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</si>
  <si>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</si>
  <si>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</si>
  <si>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</si>
  <si>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</si>
  <si>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</si>
  <si>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</si>
  <si>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</si>
  <si>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</si>
  <si>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</si>
  <si>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</si>
  <si>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</si>
  <si>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</si>
  <si>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</si>
  <si>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</si>
  <si>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</si>
  <si>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</si>
  <si>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</si>
  <si>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</si>
  <si>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</si>
  <si>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</si>
  <si>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</si>
  <si>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</si>
  <si>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</si>
  <si>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</si>
  <si>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</si>
  <si>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</si>
  <si>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</si>
  <si>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</si>
  <si>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</si>
  <si>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</si>
  <si>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</si>
  <si>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</si>
  <si>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</si>
  <si>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</si>
  <si>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</si>
  <si>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</si>
  <si>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</si>
  <si>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</si>
  <si>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</si>
  <si>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</si>
  <si>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</si>
  <si>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</si>
  <si>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</si>
  <si>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</si>
  <si>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</si>
  <si>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</si>
  <si>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</si>
  <si>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</si>
  <si>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</si>
  <si>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</si>
  <si>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</si>
  <si>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</si>
  <si>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</si>
  <si>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</si>
  <si>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</si>
  <si>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</si>
  <si>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</si>
  <si>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</si>
  <si>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</si>
  <si>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</si>
  <si>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</si>
  <si>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</si>
  <si>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</si>
  <si>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</si>
  <si>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</si>
  <si>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</si>
  <si>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</si>
  <si>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</si>
  <si>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</si>
  <si>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</si>
  <si>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</si>
  <si>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</si>
  <si>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</si>
  <si>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</si>
  <si>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</si>
  <si>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</si>
  <si>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</si>
  <si>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</si>
  <si>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</si>
  <si>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</si>
  <si>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</si>
  <si>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</si>
  <si>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</si>
  <si>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</si>
  <si>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</si>
  <si>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</si>
  <si>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</si>
  <si>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</si>
  <si>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</si>
  <si>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</si>
  <si>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</si>
  <si>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</si>
  <si>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</si>
  <si>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</si>
  <si>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</si>
  <si>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</si>
  <si>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</si>
  <si>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</si>
  <si>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</si>
  <si>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</si>
  <si>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</si>
  <si>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</si>
  <si>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</si>
  <si>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</si>
  <si>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</si>
  <si>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</si>
  <si>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</si>
  <si>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</si>
  <si>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</si>
  <si>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</si>
  <si>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</si>
  <si>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</si>
  <si>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</si>
  <si>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</si>
  <si>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</si>
  <si>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</si>
  <si>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</si>
  <si>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</si>
  <si>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</si>
  <si>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</si>
  <si>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</si>
  <si>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</si>
  <si>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</si>
  <si>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</si>
  <si>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</si>
  <si>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</si>
  <si>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</si>
  <si>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</si>
  <si>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</si>
  <si>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</si>
  <si>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</si>
  <si>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</si>
  <si>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</si>
  <si>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</si>
  <si>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</si>
  <si>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</si>
  <si>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</si>
  <si>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</si>
  <si>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</si>
  <si>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</si>
  <si>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</si>
  <si>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</si>
  <si>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</si>
  <si>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</si>
  <si>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</si>
  <si>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</si>
  <si>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</si>
  <si>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</si>
  <si>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</si>
  <si>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</si>
  <si>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</si>
  <si>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</si>
  <si>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</si>
  <si>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</si>
  <si>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</si>
  <si>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</si>
  <si>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</si>
  <si>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</si>
  <si>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</si>
  <si>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</si>
  <si>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</si>
  <si>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</si>
  <si>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</si>
  <si>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</si>
  <si>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</si>
  <si>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</si>
  <si>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</si>
  <si>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</si>
  <si>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</si>
  <si>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</si>
  <si>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</si>
  <si>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</si>
  <si>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</si>
  <si>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</si>
  <si>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</si>
  <si>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</si>
  <si>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</si>
  <si>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</si>
  <si>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</si>
  <si>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</si>
  <si>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</si>
  <si>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</si>
  <si>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</si>
  <si>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</si>
  <si>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</si>
  <si>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</si>
  <si>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</si>
  <si>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</si>
  <si>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</si>
  <si>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</si>
  <si>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</si>
  <si>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</si>
  <si>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</si>
  <si>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</si>
  <si>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</si>
  <si>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</si>
  <si>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</si>
  <si>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</si>
  <si>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</si>
  <si>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</si>
  <si>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</si>
  <si>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</si>
  <si>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</si>
  <si>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</si>
  <si>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</si>
  <si>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</si>
  <si>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</si>
  <si>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</si>
  <si>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</si>
  <si>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</si>
  <si>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</si>
  <si>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</si>
  <si>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</si>
  <si>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</si>
  <si>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</si>
  <si>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</si>
  <si>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</si>
  <si>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</si>
  <si>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</si>
  <si>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</si>
  <si>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</si>
  <si>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</si>
  <si>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</si>
  <si>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</si>
  <si>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</si>
  <si>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</si>
  <si>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</si>
  <si>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</si>
  <si>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</si>
  <si>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</si>
  <si>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</si>
  <si>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</si>
  <si>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</si>
  <si>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</si>
  <si>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</si>
  <si>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</si>
  <si>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</si>
  <si>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</si>
  <si>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</si>
  <si>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</si>
  <si>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</si>
  <si>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</si>
  <si>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</si>
  <si>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</si>
  <si>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</si>
  <si>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</si>
  <si>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</si>
  <si>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</si>
  <si>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</si>
  <si>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</si>
  <si>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</si>
  <si>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</si>
  <si>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</si>
  <si>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</si>
  <si>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</si>
  <si>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</si>
  <si>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</si>
  <si>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</si>
  <si>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</si>
  <si>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</si>
  <si>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</si>
  <si>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</si>
  <si>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</si>
  <si>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</si>
  <si>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</si>
  <si>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</si>
  <si>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</si>
  <si>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</si>
  <si>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</si>
  <si>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</si>
  <si>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</si>
  <si>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</si>
  <si>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</si>
  <si>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</si>
  <si>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</si>
  <si>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</si>
  <si>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</si>
  <si>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</si>
  <si>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</si>
  <si>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</si>
  <si>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</si>
  <si>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</si>
  <si>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</si>
  <si>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</si>
  <si>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</si>
  <si>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</si>
  <si>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</si>
  <si>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</si>
  <si>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</si>
  <si>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</si>
  <si>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</si>
  <si>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</si>
  <si>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</si>
  <si>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</si>
  <si>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</si>
  <si>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</si>
  <si>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</si>
  <si>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</si>
  <si>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</si>
  <si>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</si>
  <si>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</si>
  <si>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</si>
  <si>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</si>
  <si>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</si>
  <si>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</si>
  <si>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</si>
  <si>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</si>
  <si>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</si>
  <si>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</si>
  <si>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</si>
  <si>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</si>
  <si>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</si>
  <si>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</si>
  <si>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</si>
  <si>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</si>
  <si>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</si>
  <si>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</si>
  <si>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</si>
  <si>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</si>
  <si>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</si>
  <si>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</si>
  <si>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</si>
  <si>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</si>
  <si>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</si>
  <si>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</si>
  <si>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</si>
  <si>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</si>
  <si>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</si>
  <si>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</si>
  <si>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</si>
  <si>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</si>
  <si>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</si>
  <si>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</si>
  <si>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</si>
  <si>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</si>
  <si>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</si>
  <si>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</si>
  <si>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</si>
  <si>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</si>
  <si>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</si>
  <si>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</si>
  <si>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</si>
  <si>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</si>
  <si>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</si>
  <si>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</si>
  <si>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</si>
  <si>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</si>
  <si>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</si>
  <si>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</si>
  <si>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</si>
  <si>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</si>
  <si>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</si>
  <si>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</si>
  <si>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</si>
  <si>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</si>
  <si>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</si>
  <si>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</si>
  <si>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</si>
  <si>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</si>
  <si>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</si>
  <si>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</si>
  <si>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</si>
  <si>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</si>
  <si>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</si>
  <si>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</si>
  <si>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</si>
  <si>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</si>
  <si>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</si>
  <si>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</si>
  <si>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</si>
  <si>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</si>
  <si>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</si>
  <si>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</si>
  <si>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</si>
  <si>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</si>
  <si>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</si>
  <si>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</si>
  <si>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</si>
  <si>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</si>
  <si>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</si>
  <si>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</si>
  <si>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</si>
  <si>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</si>
  <si>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</si>
  <si>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</si>
  <si>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</si>
  <si>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</si>
  <si>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</si>
  <si>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</si>
  <si>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</si>
  <si>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</si>
  <si>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</si>
  <si>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</si>
  <si>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</si>
  <si>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</si>
  <si>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</si>
  <si>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</si>
  <si>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</si>
  <si>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</si>
  <si>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</si>
  <si>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</si>
  <si>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</si>
  <si>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</si>
  <si>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</si>
  <si>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</si>
  <si>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</si>
  <si>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</si>
  <si>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</si>
  <si>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</si>
  <si>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</si>
  <si>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</si>
  <si>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</si>
  <si>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</si>
  <si>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</si>
  <si>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</si>
  <si>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</si>
  <si>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</si>
  <si>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</si>
  <si>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</si>
  <si>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</si>
  <si>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</si>
  <si>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</si>
  <si>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</si>
  <si>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</si>
  <si>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</si>
  <si>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</si>
  <si>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</si>
  <si>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</si>
  <si>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</si>
  <si>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</si>
  <si>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</si>
  <si>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</si>
  <si>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</si>
  <si>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</si>
  <si>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</si>
  <si>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</si>
  <si>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</si>
  <si>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</si>
  <si>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</si>
  <si>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</si>
  <si>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</si>
  <si>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</si>
  <si>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</si>
  <si>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</si>
  <si>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</si>
  <si>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</si>
  <si>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</si>
  <si>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</si>
  <si>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</si>
  <si>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</si>
  <si>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</si>
  <si>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</si>
  <si>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</si>
  <si>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</si>
  <si>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</si>
  <si>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</si>
  <si>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</si>
  <si>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</si>
  <si>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</si>
  <si>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</si>
  <si>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</si>
  <si>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</si>
  <si>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</si>
  <si>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</si>
  <si>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</si>
  <si>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</si>
  <si>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</si>
  <si>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</si>
  <si>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</si>
  <si>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</si>
  <si>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</si>
  <si>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</si>
  <si>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</si>
  <si>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</si>
  <si>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</si>
  <si>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</si>
  <si>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</si>
  <si>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</si>
  <si>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</si>
  <si>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</si>
  <si>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</si>
  <si>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</si>
  <si>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</si>
  <si>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</si>
  <si>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</si>
  <si>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</si>
  <si>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</si>
  <si>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</si>
  <si>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</si>
  <si>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</si>
  <si>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</si>
  <si>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</si>
  <si>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</si>
  <si>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</si>
  <si>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</si>
  <si>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</si>
  <si>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</si>
  <si>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</si>
  <si>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</si>
  <si>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</si>
  <si>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</si>
  <si>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</si>
  <si>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</si>
  <si>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</si>
  <si>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</si>
  <si>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</si>
  <si>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</si>
  <si>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</si>
  <si>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</si>
  <si>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</si>
  <si>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</si>
  <si>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</si>
  <si>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</si>
  <si>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</si>
  <si>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</si>
  <si>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</si>
  <si>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</si>
  <si>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</si>
  <si>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</si>
  <si>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</si>
  <si>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</si>
  <si>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</si>
  <si>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</si>
  <si>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</si>
  <si>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</si>
  <si>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</si>
  <si>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</si>
  <si>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</si>
  <si>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</si>
  <si>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</si>
  <si>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</si>
  <si>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</si>
  <si>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</si>
  <si>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</si>
  <si>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</si>
  <si>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</si>
  <si>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</si>
  <si>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</si>
  <si>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</si>
  <si>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</si>
  <si>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</si>
  <si>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</si>
  <si>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</si>
  <si>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</si>
  <si>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</si>
  <si>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</si>
  <si>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</si>
  <si>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</si>
  <si>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</si>
  <si>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</si>
  <si>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</si>
  <si>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</si>
  <si>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</si>
  <si>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</si>
  <si>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</si>
  <si>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</si>
  <si>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</si>
  <si>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</si>
  <si>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</si>
  <si>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</si>
  <si>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</si>
  <si>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</si>
  <si>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</si>
  <si>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</si>
  <si>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</si>
  <si>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</si>
  <si>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</si>
  <si>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</si>
  <si>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</si>
  <si>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</si>
  <si>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</si>
  <si>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</si>
  <si>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</si>
  <si>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</si>
  <si>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</si>
  <si>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</si>
  <si>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</si>
  <si>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</si>
  <si>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</si>
  <si>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</si>
  <si>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</si>
  <si>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</si>
  <si>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</si>
  <si>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</si>
  <si>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</si>
  <si>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</si>
  <si>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</si>
  <si>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</si>
  <si>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</si>
  <si>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</si>
  <si>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</si>
  <si>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</si>
  <si>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</si>
  <si>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</si>
  <si>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</si>
  <si>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</si>
  <si>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</si>
  <si>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</si>
  <si>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</si>
  <si>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</si>
  <si>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</si>
  <si>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</si>
  <si>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</si>
  <si>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</si>
  <si>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</si>
  <si>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</si>
  <si>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</si>
  <si>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</si>
  <si>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</si>
  <si>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</si>
  <si>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</si>
  <si>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</si>
  <si>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</si>
  <si>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</si>
  <si>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</si>
  <si>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</si>
  <si>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</si>
  <si>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</si>
  <si>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</si>
  <si>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</si>
  <si>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</si>
  <si>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</si>
  <si>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</si>
  <si>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</si>
  <si>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</si>
  <si>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</si>
  <si>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</si>
  <si>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</si>
  <si>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</si>
  <si>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</si>
  <si>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</si>
  <si>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</si>
  <si>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</si>
  <si>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</si>
  <si>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</si>
  <si>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</si>
  <si>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</si>
  <si>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</si>
  <si>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</si>
  <si>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</si>
  <si>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</si>
  <si>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</si>
  <si>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</si>
  <si>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</si>
  <si>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</si>
  <si>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</si>
  <si>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</si>
  <si>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</si>
  <si>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</si>
  <si>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</si>
  <si>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</si>
  <si>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</si>
  <si>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</si>
  <si>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</si>
  <si>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</si>
  <si>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</si>
  <si>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</si>
  <si>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</si>
  <si>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</si>
  <si>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</si>
  <si>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</si>
  <si>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</si>
  <si>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</si>
  <si>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</si>
  <si>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</si>
  <si>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</si>
  <si>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</si>
  <si>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</si>
  <si>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</si>
  <si>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</si>
  <si>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</si>
  <si>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</si>
  <si>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</si>
  <si>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</si>
  <si>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</si>
  <si>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</si>
  <si>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</si>
  <si>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</si>
  <si>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</si>
  <si>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</si>
  <si>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</si>
  <si>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</si>
  <si>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</si>
  <si>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</si>
  <si>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</si>
  <si>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</si>
  <si>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</si>
  <si>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</si>
  <si>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</si>
  <si>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</si>
  <si>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</si>
  <si>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</si>
  <si>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</si>
  <si>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</si>
  <si>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</si>
  <si>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</si>
  <si>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</si>
  <si>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</si>
  <si>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</si>
  <si>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</si>
  <si>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</si>
  <si>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</si>
  <si>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</si>
  <si>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</si>
  <si>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</si>
  <si>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</si>
  <si>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</si>
  <si>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</si>
  <si>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</si>
  <si>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</si>
  <si>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</si>
  <si>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</si>
  <si>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</si>
  <si>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</si>
  <si>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</si>
  <si>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</si>
  <si>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</si>
  <si>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</si>
  <si>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</si>
  <si>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</si>
  <si>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</si>
  <si>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</si>
  <si>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</si>
  <si>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</si>
  <si>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</si>
  <si>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</si>
  <si>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</si>
  <si>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</si>
  <si>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</si>
  <si>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</si>
  <si>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</si>
  <si>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</si>
  <si>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</si>
  <si>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</si>
  <si>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</si>
  <si>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</si>
  <si>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</si>
  <si>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</si>
  <si>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</si>
  <si>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</si>
  <si>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</si>
  <si>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</si>
  <si>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</si>
  <si>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</si>
  <si>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</si>
  <si>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</si>
  <si>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</si>
  <si>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</si>
  <si>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</si>
  <si>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</si>
  <si>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</si>
  <si>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</si>
  <si>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</si>
  <si>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</si>
  <si>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</si>
  <si>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</si>
  <si>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</si>
  <si>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</si>
  <si>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</si>
  <si>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</si>
  <si>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</si>
  <si>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</si>
  <si>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</si>
  <si>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</si>
  <si>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</si>
  <si>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</si>
  <si>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</si>
  <si>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</si>
  <si>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</si>
  <si>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</si>
  <si>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</si>
  <si>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</si>
  <si>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</si>
  <si>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</si>
  <si>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</si>
  <si>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</si>
  <si>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</si>
  <si>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</si>
  <si>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</si>
  <si>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</si>
  <si>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</si>
  <si>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</si>
  <si>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</si>
  <si>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</si>
  <si>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</si>
  <si>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</si>
  <si>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</si>
  <si>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</si>
  <si>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</si>
  <si>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</si>
  <si>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</si>
  <si>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</si>
  <si>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</si>
  <si>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</si>
  <si>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</si>
  <si>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</si>
  <si>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</si>
  <si>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</si>
  <si>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</si>
  <si>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</si>
  <si>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</si>
  <si>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</si>
  <si>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</si>
  <si>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</si>
  <si>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</si>
  <si>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</si>
  <si>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</si>
  <si>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</si>
  <si>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</si>
  <si>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</si>
  <si>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</si>
  <si>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</si>
  <si>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</si>
  <si>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</si>
  <si>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</si>
  <si>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</si>
  <si>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</si>
  <si>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</si>
  <si>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</si>
  <si>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</si>
  <si>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</si>
  <si>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</si>
  <si>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</si>
  <si>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</si>
  <si>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</si>
  <si>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</si>
  <si>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</si>
  <si>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</si>
  <si>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</si>
  <si>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</si>
  <si>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</si>
  <si>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</si>
  <si>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</si>
  <si>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</si>
  <si>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</si>
  <si>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</si>
  <si>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</si>
  <si>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</si>
  <si>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</si>
  <si>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</si>
  <si>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</si>
  <si>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</si>
  <si>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</si>
  <si>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</si>
  <si>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</si>
  <si>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</si>
  <si>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</si>
  <si>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</si>
  <si>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</si>
  <si>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</si>
  <si>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</si>
  <si>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</si>
  <si>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</si>
  <si>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</si>
  <si>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</si>
  <si>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</si>
  <si>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</si>
  <si>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</si>
  <si>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</si>
  <si>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</si>
  <si>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</si>
  <si>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</si>
  <si>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</si>
  <si>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</si>
  <si>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</si>
  <si>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</si>
  <si>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</si>
  <si>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</si>
  <si>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</si>
  <si>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</si>
  <si>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</si>
  <si>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</si>
  <si>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</si>
  <si>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</si>
  <si>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</si>
  <si>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</si>
  <si>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</si>
  <si>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</si>
  <si>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</si>
  <si>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</si>
  <si>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</si>
  <si>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</si>
  <si>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</si>
  <si>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</si>
  <si>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</si>
  <si>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</si>
  <si>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</si>
  <si>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</si>
  <si>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</si>
  <si>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</si>
  <si>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</si>
  <si>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</si>
  <si>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</si>
  <si>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</si>
  <si>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</si>
  <si>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</si>
  <si>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</si>
  <si>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</si>
  <si>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</si>
  <si>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</si>
  <si>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</si>
  <si>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</si>
  <si>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</si>
  <si>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</si>
  <si>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</si>
  <si>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</si>
  <si>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</si>
  <si>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</si>
  <si>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</si>
  <si>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</si>
  <si>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</si>
  <si>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</si>
  <si>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</si>
  <si>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</si>
  <si>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</si>
  <si>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</si>
  <si>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</si>
  <si>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</si>
  <si>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</si>
  <si>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</si>
  <si>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</si>
  <si>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</si>
  <si>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</si>
  <si>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</si>
  <si>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</si>
  <si>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</si>
  <si>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</si>
  <si>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</si>
  <si>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</si>
  <si>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</si>
  <si>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</si>
  <si>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</si>
  <si>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</si>
  <si>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</si>
  <si>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</si>
  <si>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</si>
  <si>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</si>
  <si>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</si>
  <si>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</si>
  <si>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</si>
  <si>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</si>
  <si>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</si>
  <si>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</si>
  <si>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</si>
  <si>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</si>
  <si>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</si>
  <si>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</si>
  <si>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</si>
  <si>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</si>
  <si>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</si>
  <si>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</si>
  <si>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</si>
  <si>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</si>
  <si>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</si>
  <si>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</si>
  <si>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</si>
  <si>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</si>
  <si>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</si>
  <si>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</si>
  <si>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</si>
  <si>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</si>
  <si>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</si>
  <si>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</si>
  <si>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</si>
  <si>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</si>
  <si>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</si>
  <si>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</si>
  <si>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</si>
  <si>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</si>
  <si>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</si>
  <si>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</si>
  <si>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</si>
  <si>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</si>
  <si>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</si>
  <si>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</si>
  <si>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</si>
  <si>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</si>
  <si>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</si>
  <si>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</si>
  <si>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</si>
  <si>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</si>
  <si>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</si>
  <si>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</si>
  <si>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</si>
  <si>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</si>
  <si>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</si>
  <si>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</si>
  <si>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</si>
  <si>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</si>
  <si>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</si>
  <si>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</si>
  <si>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</si>
  <si>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</si>
  <si>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</si>
  <si>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</si>
  <si>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</si>
  <si>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</si>
  <si>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</si>
  <si>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</si>
  <si>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</si>
  <si>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</si>
  <si>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</si>
  <si>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</si>
  <si>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</si>
  <si>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</si>
  <si>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</si>
  <si>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</si>
  <si>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</si>
  <si>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</si>
  <si>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</si>
  <si>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</si>
  <si>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</si>
  <si>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</si>
  <si>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</si>
  <si>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</si>
  <si>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</si>
  <si>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</si>
  <si>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</si>
  <si>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</si>
  <si>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</si>
  <si>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</si>
  <si>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</si>
  <si>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</si>
  <si>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</si>
  <si>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</si>
  <si>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</si>
  <si>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</si>
  <si>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</si>
  <si>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</si>
  <si>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</si>
  <si>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</si>
  <si>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</si>
  <si>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</si>
  <si>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</si>
  <si>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</si>
  <si>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</si>
  <si>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</si>
  <si>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</si>
  <si>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</si>
  <si>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</si>
  <si>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</si>
  <si>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</si>
  <si>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</si>
  <si>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</si>
  <si>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</si>
  <si>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</si>
  <si>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</si>
  <si>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</si>
  <si>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</si>
  <si>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</si>
  <si>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</si>
  <si>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</si>
  <si>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</si>
  <si>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</si>
  <si>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</si>
  <si>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</si>
  <si>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</si>
  <si>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</si>
  <si>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</si>
  <si>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</si>
  <si>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</si>
  <si>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</si>
  <si>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</si>
  <si>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</si>
  <si>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</si>
  <si>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</si>
  <si>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</si>
  <si>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</si>
  <si>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</si>
  <si>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</si>
  <si>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</si>
  <si>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</si>
  <si>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</si>
  <si>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</si>
  <si>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</si>
  <si>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</si>
  <si>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</si>
  <si>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</si>
  <si>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</si>
  <si>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</si>
  <si>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</si>
  <si>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</si>
  <si>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</si>
  <si>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</si>
  <si>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</si>
  <si>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</si>
  <si>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</si>
  <si>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</si>
  <si>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</si>
  <si>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</si>
  <si>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</si>
  <si>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</si>
  <si>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</si>
  <si>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</si>
  <si>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</si>
  <si>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</si>
  <si>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</si>
  <si>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</si>
  <si>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</si>
  <si>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</si>
  <si>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</si>
  <si>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</si>
  <si>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</si>
  <si>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</si>
  <si>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</si>
  <si>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</si>
  <si>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</si>
  <si>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</si>
  <si>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</si>
  <si>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</si>
  <si>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</si>
  <si>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</si>
  <si>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</si>
  <si>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</si>
  <si>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</si>
  <si>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</si>
  <si>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</si>
  <si>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</si>
  <si>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</si>
  <si>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</si>
  <si>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</si>
  <si>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</si>
  <si>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</si>
  <si>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</si>
  <si>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</si>
  <si>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</si>
  <si>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</si>
  <si>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</si>
  <si>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</si>
  <si>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</si>
  <si>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</si>
  <si>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</si>
  <si>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</si>
  <si>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</si>
  <si>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</si>
  <si>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</si>
  <si>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</si>
  <si>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</si>
  <si>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</si>
  <si>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</si>
  <si>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</si>
  <si>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</si>
  <si>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</si>
  <si>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</si>
  <si>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</si>
  <si>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</si>
  <si>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</si>
  <si>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</si>
  <si>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</si>
  <si>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</si>
  <si>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</si>
  <si>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</si>
  <si>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</si>
  <si>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</si>
  <si>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</si>
  <si>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</si>
  <si>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</si>
  <si>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</si>
  <si>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</si>
  <si>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</si>
  <si>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</si>
  <si>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</si>
  <si>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</si>
  <si>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</si>
  <si>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</si>
  <si>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</si>
  <si>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</si>
  <si>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</si>
  <si>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</si>
  <si>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</si>
  <si>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</si>
  <si>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</si>
  <si>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</si>
  <si>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</si>
  <si>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</si>
  <si>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</si>
  <si>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</si>
  <si>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</si>
  <si>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</si>
  <si>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</si>
  <si>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</si>
  <si>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</si>
  <si>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</si>
  <si>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</si>
  <si>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</si>
  <si>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</si>
  <si>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</si>
  <si>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</si>
  <si>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</si>
  <si>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</si>
  <si>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</si>
  <si>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</si>
  <si>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</si>
  <si>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</si>
  <si>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</si>
  <si>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</si>
  <si>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</si>
  <si>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</si>
  <si>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</si>
  <si>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</si>
  <si>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</si>
  <si>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</si>
  <si>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</si>
  <si>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</si>
  <si>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</si>
  <si>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</si>
  <si>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</si>
  <si>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</si>
  <si>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</si>
  <si>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</si>
  <si>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</si>
  <si>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</si>
  <si>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</si>
  <si>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</si>
  <si>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</si>
  <si>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</si>
  <si>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</si>
  <si>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</si>
  <si>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</si>
  <si>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</si>
  <si>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</si>
  <si>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</si>
  <si>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</si>
  <si>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</si>
  <si>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</si>
  <si>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</si>
  <si>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</si>
  <si>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</si>
  <si>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</si>
  <si>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</si>
  <si>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</si>
  <si>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</si>
  <si>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</si>
  <si>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</si>
  <si>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</si>
  <si>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</si>
  <si>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</si>
  <si>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</si>
  <si>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</si>
  <si>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</si>
  <si>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</si>
  <si>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</si>
  <si>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</si>
  <si>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</si>
  <si>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</si>
  <si>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</si>
  <si>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</si>
  <si>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</si>
  <si>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</si>
  <si>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</si>
  <si>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</si>
  <si>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</si>
  <si>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</si>
  <si>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</si>
  <si>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</si>
  <si>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</si>
  <si>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</si>
  <si>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</si>
  <si>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</si>
  <si>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</si>
  <si>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</si>
  <si>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</si>
  <si>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</si>
  <si>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</si>
  <si>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</si>
  <si>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</si>
  <si>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</si>
  <si>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</si>
  <si>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</si>
  <si>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</si>
  <si>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</si>
  <si>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</si>
  <si>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</si>
  <si>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</si>
  <si>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</si>
  <si>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</si>
  <si>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</si>
  <si>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</si>
  <si>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</si>
  <si>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</si>
  <si>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</si>
  <si>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</si>
  <si>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</si>
  <si>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</si>
  <si>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</si>
  <si>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</si>
  <si>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</si>
  <si>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</si>
  <si>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</si>
  <si>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</si>
  <si>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</si>
  <si>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</si>
  <si>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</si>
  <si>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</si>
  <si>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</si>
  <si>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</si>
  <si>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</si>
  <si>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</si>
  <si>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</si>
  <si>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</si>
  <si>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</si>
  <si>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</si>
  <si>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</si>
  <si>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</si>
  <si>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</si>
  <si>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</si>
  <si>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</si>
  <si>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</si>
  <si>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</si>
  <si>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</si>
  <si>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</si>
  <si>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</si>
  <si>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</si>
  <si>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</si>
  <si>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</si>
  <si>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</si>
  <si>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</si>
  <si>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</si>
  <si>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</si>
  <si>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</si>
  <si>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</si>
  <si>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</si>
  <si>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</si>
  <si>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</si>
  <si>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</si>
  <si>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</si>
  <si>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</si>
  <si>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</si>
  <si>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</si>
  <si>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</si>
  <si>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</si>
  <si>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</si>
  <si>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</si>
  <si>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</si>
  <si>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</si>
  <si>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</si>
  <si>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</si>
  <si>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</si>
  <si>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</si>
  <si>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</si>
  <si>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</si>
  <si>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</si>
  <si>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</si>
  <si>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</si>
  <si>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</si>
  <si>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</si>
  <si>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</si>
  <si>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</si>
  <si>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</si>
  <si>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</si>
  <si>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</si>
  <si>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</si>
  <si>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</si>
  <si>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</si>
  <si>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</si>
  <si>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</si>
  <si>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</si>
  <si>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</si>
  <si>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</si>
  <si>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</si>
  <si>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</si>
  <si>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</si>
  <si>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</si>
  <si>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</si>
  <si>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</si>
  <si>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</si>
  <si>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</si>
  <si>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</si>
  <si>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</si>
  <si>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</si>
  <si>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</si>
  <si>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</si>
  <si>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</si>
  <si>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</si>
  <si>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</si>
  <si>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</si>
  <si>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</si>
  <si>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</si>
  <si>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</si>
  <si>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</si>
  <si>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</si>
  <si>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</si>
  <si>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</si>
  <si>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</si>
  <si>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</si>
  <si>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</si>
  <si>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</si>
  <si>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</si>
  <si>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</si>
  <si>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</si>
  <si>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</si>
  <si>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</si>
  <si>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</si>
  <si>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</si>
  <si>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</si>
  <si>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</si>
  <si>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</si>
  <si>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</si>
  <si>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</si>
  <si>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</si>
  <si>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</si>
  <si>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</si>
  <si>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</si>
  <si>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</si>
  <si>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</si>
  <si>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</si>
  <si>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</si>
  <si>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</si>
  <si>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</si>
  <si>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</si>
  <si>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</si>
  <si>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</si>
  <si>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</si>
  <si>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</si>
  <si>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</si>
  <si>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</si>
  <si>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</si>
  <si>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</si>
  <si>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</si>
  <si>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</si>
  <si>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</si>
  <si>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</si>
  <si>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</si>
  <si>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</si>
  <si>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</si>
  <si>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</si>
  <si>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</si>
  <si>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</si>
  <si>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</si>
  <si>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</si>
  <si>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</si>
  <si>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</si>
  <si>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</si>
  <si>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</si>
  <si>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</si>
  <si>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</si>
  <si>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</si>
  <si>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</si>
  <si>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</si>
  <si>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</si>
  <si>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</si>
  <si>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</si>
  <si>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</si>
  <si>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</si>
  <si>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</si>
  <si>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</si>
  <si>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</si>
  <si>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</si>
  <si>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</si>
  <si>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</si>
  <si>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</si>
  <si>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</si>
  <si>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</si>
  <si>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</si>
  <si>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</si>
  <si>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</si>
  <si>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</si>
  <si>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</si>
  <si>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</si>
  <si>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</si>
  <si>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</si>
  <si>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</si>
  <si>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</si>
  <si>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</si>
  <si>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</si>
  <si>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</si>
  <si>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</si>
  <si>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</si>
  <si>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</si>
  <si>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</si>
  <si>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</si>
  <si>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</si>
  <si>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</si>
  <si>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</si>
  <si>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</si>
  <si>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</si>
  <si>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</si>
  <si>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</si>
  <si>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</si>
  <si>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</si>
  <si>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</si>
  <si>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</si>
  <si>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</si>
  <si>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</si>
  <si>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</si>
  <si>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</si>
  <si>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</si>
  <si>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</si>
  <si>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</si>
  <si>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</si>
  <si>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</si>
  <si>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</si>
  <si>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</si>
  <si>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</si>
  <si>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</si>
  <si>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</si>
  <si>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</si>
  <si>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</si>
  <si>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</si>
  <si>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</si>
  <si>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</si>
  <si>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</si>
  <si>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</si>
  <si>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</si>
  <si>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</si>
  <si>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</si>
  <si>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</si>
  <si>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</si>
  <si>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</si>
  <si>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</si>
  <si>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</si>
  <si>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</si>
  <si>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</si>
  <si>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</si>
  <si>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</si>
  <si>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</si>
  <si>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</si>
  <si>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</si>
  <si>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</si>
  <si>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</si>
  <si>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</si>
  <si>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</si>
  <si>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</si>
  <si>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</si>
  <si>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</si>
  <si>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</si>
  <si>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</si>
  <si>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</si>
  <si>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</si>
  <si>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</si>
  <si>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</si>
  <si>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</si>
  <si>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</si>
  <si>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</si>
  <si>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</si>
  <si>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</si>
  <si>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</si>
  <si>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</si>
  <si>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</si>
  <si>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</si>
  <si>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</si>
  <si>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</si>
  <si>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</si>
  <si>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</si>
  <si>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</si>
  <si>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</si>
  <si>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</si>
  <si>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</si>
  <si>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</si>
  <si>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</si>
  <si>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</si>
  <si>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</si>
  <si>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</si>
  <si>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</si>
  <si>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</si>
  <si>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</si>
  <si>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</si>
  <si>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</si>
  <si>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</si>
  <si>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</si>
  <si>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</si>
  <si>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</si>
  <si>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</si>
  <si>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</si>
  <si>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</si>
  <si>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</si>
  <si>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</si>
  <si>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</si>
  <si>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</si>
  <si>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</si>
  <si>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</si>
  <si>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</si>
  <si>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</si>
  <si>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</si>
  <si>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</si>
  <si>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</si>
  <si>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</si>
  <si>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</si>
  <si>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</si>
  <si>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</si>
  <si>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</si>
  <si>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</si>
  <si>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</si>
  <si>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</si>
  <si>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</si>
  <si>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</si>
  <si>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</si>
  <si>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</si>
  <si>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</si>
  <si>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</si>
  <si>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</si>
  <si>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</si>
  <si>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</si>
  <si>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</si>
  <si>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</si>
  <si>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</si>
  <si>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</si>
  <si>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</si>
  <si>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</si>
  <si>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</si>
  <si>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</si>
  <si>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</si>
  <si>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</si>
  <si>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</si>
  <si>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</si>
  <si>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</si>
  <si>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</si>
  <si>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</si>
  <si>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</si>
  <si>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</si>
  <si>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</si>
  <si>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</si>
  <si>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</si>
  <si>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</si>
  <si>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</si>
  <si>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</si>
  <si>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</si>
  <si>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</si>
  <si>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</si>
  <si>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</si>
  <si>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</si>
  <si>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</si>
  <si>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</si>
  <si>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</si>
  <si>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</si>
  <si>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</si>
  <si>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</si>
  <si>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</si>
  <si>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</si>
  <si>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</si>
  <si>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</si>
  <si>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</si>
  <si>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</si>
  <si>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</si>
  <si>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</si>
  <si>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</si>
  <si>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</si>
  <si>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</si>
  <si>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</si>
  <si>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</si>
  <si>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</si>
  <si>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</si>
  <si>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</si>
  <si>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</si>
  <si>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</si>
  <si>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</si>
  <si>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</si>
  <si>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</si>
  <si>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</si>
  <si>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</si>
  <si>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</si>
  <si>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</si>
  <si>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</si>
  <si>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</si>
  <si>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</si>
  <si>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</si>
  <si>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</si>
  <si>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</si>
  <si>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</si>
  <si>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</si>
  <si>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</si>
  <si>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</si>
  <si>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</si>
  <si>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</si>
  <si>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</si>
  <si>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</si>
  <si>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</si>
  <si>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</si>
  <si>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</si>
  <si>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</si>
  <si>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</si>
  <si>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</si>
  <si>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</si>
  <si>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</si>
  <si>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</si>
  <si>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</si>
  <si>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</si>
  <si>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</si>
  <si>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</si>
  <si>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</si>
  <si>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</si>
  <si>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</si>
  <si>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</si>
  <si>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</si>
  <si>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</si>
  <si>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</si>
  <si>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</si>
  <si>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</si>
  <si>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</si>
  <si>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</si>
  <si>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</si>
  <si>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</si>
  <si>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</si>
  <si>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</si>
  <si>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</si>
  <si>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</si>
  <si>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</si>
  <si>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</si>
  <si>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</si>
  <si>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</si>
  <si>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</si>
  <si>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</si>
  <si>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</si>
  <si>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</si>
  <si>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</si>
  <si>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</si>
  <si>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</si>
  <si>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</si>
  <si>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</si>
  <si>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</si>
  <si>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</si>
  <si>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</si>
  <si>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</si>
  <si>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</si>
  <si>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</si>
  <si>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</si>
  <si>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</si>
  <si>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</si>
  <si>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</si>
  <si>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</si>
  <si>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</si>
  <si>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</si>
  <si>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</si>
  <si>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</si>
  <si>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</si>
  <si>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</si>
  <si>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</si>
  <si>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</si>
  <si>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</si>
  <si>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</si>
  <si>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</si>
  <si>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</si>
  <si>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</si>
  <si>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</si>
  <si>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</si>
  <si>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</si>
  <si>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</si>
  <si>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</si>
  <si>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</si>
  <si>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</si>
  <si>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</si>
  <si>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</si>
  <si>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</si>
  <si>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</si>
  <si>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</si>
  <si>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</si>
  <si>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</si>
  <si>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</si>
  <si>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</si>
  <si>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</si>
  <si>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</si>
  <si>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</si>
  <si>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</si>
  <si>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</si>
  <si>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</si>
  <si>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</si>
  <si>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</si>
  <si>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</si>
  <si>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</si>
  <si>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</si>
  <si>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</si>
  <si>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</si>
  <si>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</si>
  <si>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</si>
  <si>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</si>
  <si>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</si>
  <si>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</si>
  <si>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</si>
  <si>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</si>
  <si>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</si>
  <si>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</si>
  <si>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</si>
  <si>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</si>
  <si>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</si>
  <si>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</si>
  <si>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</si>
  <si>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</si>
  <si>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</si>
  <si>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</si>
  <si>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</si>
  <si>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</si>
  <si>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</si>
  <si>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</si>
  <si>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</si>
  <si>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</si>
  <si>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</si>
  <si>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</si>
  <si>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</si>
  <si>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</si>
  <si>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</si>
  <si>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</si>
  <si>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</si>
  <si>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</si>
  <si>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</si>
  <si>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</si>
  <si>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</si>
  <si>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</si>
  <si>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</si>
  <si>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</si>
  <si>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</si>
  <si>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</si>
  <si>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</si>
  <si>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</si>
  <si>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</si>
  <si>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</si>
  <si>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</si>
  <si>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</si>
  <si>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</si>
  <si>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</si>
  <si>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</si>
  <si>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</si>
  <si>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</si>
  <si>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</si>
  <si>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</si>
  <si>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</si>
  <si>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</si>
  <si>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</si>
  <si>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</si>
  <si>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</si>
  <si>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</si>
  <si>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</si>
  <si>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</si>
  <si>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</si>
  <si>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</si>
  <si>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</si>
  <si>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</si>
  <si>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</si>
  <si>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</si>
  <si>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</si>
  <si>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</si>
  <si>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</si>
  <si>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</si>
  <si>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</si>
  <si>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</si>
  <si>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</si>
  <si>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</si>
  <si>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</si>
  <si>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</si>
  <si>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</si>
  <si>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</si>
  <si>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</si>
  <si>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</si>
  <si>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</si>
  <si>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</si>
  <si>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</si>
  <si>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</si>
  <si>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</si>
  <si>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</si>
  <si>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</si>
  <si>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</si>
  <si>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</si>
  <si>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</si>
  <si>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</si>
  <si>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</si>
  <si>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</si>
  <si>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</si>
  <si>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</si>
  <si>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</si>
  <si>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</si>
  <si>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</si>
  <si>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</si>
  <si>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</si>
  <si>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</si>
  <si>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</si>
  <si>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</si>
  <si>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</si>
  <si>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</si>
  <si>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</si>
  <si>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</si>
  <si>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</si>
  <si>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</si>
  <si>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</si>
  <si>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</si>
  <si>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</si>
  <si>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</si>
  <si>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</si>
  <si>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</si>
  <si>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</si>
  <si>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</si>
  <si>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</si>
  <si>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</si>
  <si>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</si>
  <si>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</si>
  <si>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</si>
  <si>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</si>
  <si>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</si>
  <si>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</si>
  <si>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</si>
  <si>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</si>
  <si>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</si>
  <si>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</si>
  <si>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</si>
  <si>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</si>
  <si>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</si>
  <si>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</si>
  <si>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</si>
  <si>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</si>
  <si>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</si>
  <si>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</si>
  <si>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</si>
  <si>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</si>
  <si>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</si>
  <si>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</si>
  <si>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</si>
  <si>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</si>
  <si>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</si>
  <si>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</si>
  <si>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</si>
  <si>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</si>
  <si>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</si>
  <si>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</si>
  <si>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</si>
  <si>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</si>
  <si>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</si>
  <si>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</si>
  <si>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</si>
  <si>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</si>
  <si>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</si>
  <si>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</si>
  <si>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</si>
  <si>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</si>
  <si>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</si>
  <si>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</si>
  <si>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</si>
  <si>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</si>
  <si>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</si>
  <si>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</si>
  <si>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</si>
  <si>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</si>
  <si>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</si>
  <si>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</si>
  <si>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</si>
  <si>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</si>
  <si>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</si>
  <si>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</si>
  <si>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</si>
  <si>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</si>
  <si>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</si>
  <si>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</si>
  <si>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</si>
  <si>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</si>
  <si>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</si>
  <si>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</si>
  <si>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</si>
  <si>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</si>
  <si>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</si>
  <si>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</si>
  <si>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</si>
  <si>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</si>
  <si>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</si>
  <si>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</si>
  <si>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</si>
  <si>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</si>
  <si>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</si>
  <si>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</si>
  <si>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</si>
  <si>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</si>
  <si>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</si>
  <si>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</si>
  <si>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</si>
  <si>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</si>
  <si>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</si>
  <si>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</si>
  <si>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</si>
  <si>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</si>
  <si>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</si>
  <si>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</si>
  <si>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</si>
  <si>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</si>
  <si>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</si>
  <si>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</si>
  <si>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</si>
  <si>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</si>
  <si>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</si>
  <si>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</si>
  <si>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</si>
  <si>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</si>
  <si>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</si>
  <si>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</si>
  <si>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</si>
  <si>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</si>
  <si>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</si>
  <si>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</si>
  <si>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</si>
  <si>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</si>
  <si>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</si>
  <si>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</si>
  <si>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</si>
  <si>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</si>
  <si>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</si>
  <si>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</si>
  <si>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</si>
  <si>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</si>
  <si>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</si>
  <si>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</si>
  <si>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</si>
  <si>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</si>
  <si>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</si>
  <si>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</si>
  <si>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</si>
  <si>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</si>
  <si>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</si>
  <si>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</si>
  <si>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</si>
  <si>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</si>
  <si>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</si>
  <si>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</si>
  <si>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</si>
  <si>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</si>
  <si>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</si>
  <si>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</si>
  <si>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</si>
  <si>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</si>
  <si>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</si>
  <si>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</si>
  <si>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</si>
  <si>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</si>
  <si>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</si>
  <si>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</si>
  <si>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</si>
  <si>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</si>
  <si>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</si>
  <si>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</si>
  <si>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</si>
  <si>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</si>
  <si>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</si>
  <si>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</si>
  <si>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</si>
  <si>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</si>
  <si>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</si>
  <si>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</si>
  <si>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</si>
  <si>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</si>
  <si>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</si>
  <si>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</si>
  <si>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</si>
  <si>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</si>
  <si>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</si>
  <si>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</si>
  <si>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</si>
  <si>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</si>
  <si>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</si>
  <si>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</si>
  <si>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</si>
  <si>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</si>
  <si>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</si>
  <si>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</si>
  <si>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</si>
  <si>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</si>
  <si>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</si>
  <si>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</si>
  <si>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</si>
  <si>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</si>
  <si>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</si>
  <si>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</si>
  <si>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</si>
  <si>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</si>
  <si>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</si>
  <si>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</si>
  <si>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</si>
  <si>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</si>
  <si>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</si>
  <si>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</si>
  <si>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</si>
  <si>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</si>
  <si>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</si>
  <si>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</si>
  <si>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</si>
  <si>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</si>
  <si>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</si>
  <si>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</si>
  <si>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</si>
  <si>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</si>
  <si>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</si>
  <si>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</si>
  <si>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</si>
  <si>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</si>
  <si>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</si>
  <si>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</si>
  <si>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</si>
  <si>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</si>
  <si>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</si>
  <si>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</si>
  <si>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</si>
  <si>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</si>
  <si>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</si>
  <si>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</si>
  <si>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</si>
  <si>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</si>
  <si>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</si>
  <si>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</si>
  <si>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</si>
  <si>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</si>
  <si>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</si>
  <si>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</si>
  <si>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</si>
  <si>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</si>
  <si>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</si>
  <si>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</si>
  <si>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</si>
  <si>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</si>
  <si>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</si>
  <si>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</si>
  <si>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</si>
  <si>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</si>
  <si>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</si>
  <si>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</si>
  <si>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</si>
  <si>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</si>
  <si>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</si>
  <si>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</si>
  <si>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</si>
  <si>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</si>
  <si>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</si>
  <si>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</si>
  <si>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</si>
  <si>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</si>
  <si>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</si>
  <si>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</si>
  <si>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</si>
  <si>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</si>
  <si>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</si>
  <si>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</si>
  <si>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</si>
  <si>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</si>
  <si>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</si>
  <si>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</si>
  <si>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</si>
  <si>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</si>
  <si>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</si>
  <si>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</si>
  <si>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</si>
  <si>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</si>
  <si>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</si>
  <si>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</si>
  <si>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</si>
  <si>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</si>
  <si>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</si>
  <si>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</si>
  <si>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</si>
  <si>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</si>
  <si>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</si>
  <si>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</si>
  <si>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</si>
  <si>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</si>
  <si>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</si>
  <si>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</si>
  <si>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</si>
  <si>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</si>
  <si>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</si>
  <si>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</si>
  <si>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</si>
  <si>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</si>
  <si>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</si>
  <si>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</si>
  <si>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</si>
  <si>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</si>
  <si>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</si>
  <si>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</si>
  <si>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</si>
  <si>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</si>
  <si>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</si>
  <si>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</si>
  <si>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</si>
  <si>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</si>
  <si>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</si>
  <si>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</si>
  <si>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</si>
  <si>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</si>
  <si>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</si>
  <si>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</si>
  <si>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</si>
  <si>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</si>
  <si>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</si>
  <si>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</si>
  <si>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</si>
  <si>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</si>
  <si>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</si>
  <si>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</si>
  <si>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</si>
  <si>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</si>
  <si>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</si>
  <si>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</si>
  <si>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</si>
  <si>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</si>
  <si>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</si>
  <si>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</si>
  <si>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</si>
  <si>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</si>
  <si>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</si>
  <si>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</si>
  <si>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</si>
  <si>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</si>
  <si>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</si>
  <si>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</si>
  <si>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</si>
  <si>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</si>
  <si>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</si>
  <si>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</si>
  <si>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</si>
  <si>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</si>
  <si>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</si>
  <si>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</si>
  <si>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</si>
  <si>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</si>
  <si>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</si>
  <si>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</si>
  <si>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</si>
  <si>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</si>
  <si>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</si>
  <si>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</si>
  <si>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</si>
  <si>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</si>
  <si>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</si>
  <si>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</si>
  <si>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</si>
  <si>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</si>
  <si>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</si>
  <si>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</si>
  <si>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</si>
  <si>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</si>
  <si>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</si>
  <si>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</si>
  <si>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</si>
  <si>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</si>
  <si>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</si>
  <si>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</si>
  <si>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</si>
  <si>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</si>
  <si>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</si>
  <si>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</si>
  <si>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</si>
  <si>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</si>
  <si>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</si>
  <si>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</si>
  <si>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</si>
  <si>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</si>
  <si>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</si>
  <si>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</si>
  <si>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</si>
  <si>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</si>
  <si>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</si>
  <si>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</si>
  <si>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</si>
  <si>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</si>
  <si>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</si>
  <si>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</si>
  <si>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</si>
  <si>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</si>
  <si>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</si>
  <si>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</si>
  <si>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</si>
  <si>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</si>
  <si>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</si>
  <si>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</si>
  <si>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</si>
  <si>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</si>
  <si>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</si>
  <si>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</si>
  <si>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</si>
  <si>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</si>
  <si>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</si>
  <si>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</si>
  <si>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</si>
  <si>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</si>
  <si>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</si>
  <si>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</si>
  <si>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</si>
  <si>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</si>
  <si>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</si>
  <si>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</si>
  <si>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</si>
  <si>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</si>
  <si>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</si>
  <si>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</si>
  <si>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</si>
  <si>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</si>
  <si>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</si>
  <si>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</si>
  <si>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</si>
  <si>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</si>
  <si>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</si>
  <si>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</si>
  <si>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</si>
  <si>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</si>
  <si>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</si>
  <si>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</si>
  <si>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</si>
  <si>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</si>
  <si>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</si>
  <si>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</si>
  <si>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</si>
  <si>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</si>
  <si>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</si>
  <si>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</si>
  <si>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</si>
  <si>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</si>
  <si>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</si>
  <si>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</si>
  <si>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</si>
  <si>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</si>
  <si>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</si>
  <si>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</si>
  <si>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</si>
  <si>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</si>
  <si>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</si>
  <si>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</si>
  <si>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</si>
  <si>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</si>
  <si>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</si>
  <si>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</si>
  <si>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</si>
  <si>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</si>
  <si>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</si>
  <si>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</si>
  <si>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</si>
  <si>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</si>
  <si>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</si>
  <si>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</si>
  <si>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</si>
  <si>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</si>
  <si>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</si>
  <si>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</si>
  <si>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</si>
  <si>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</si>
  <si>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</si>
  <si>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</si>
  <si>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</si>
  <si>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</si>
  <si>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</si>
  <si>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</si>
  <si>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</si>
  <si>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</si>
  <si>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</si>
  <si>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</si>
  <si>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</si>
  <si>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</si>
  <si>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</si>
  <si>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</si>
  <si>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</si>
  <si>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</si>
  <si>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</si>
  <si>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</si>
  <si>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</si>
  <si>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</si>
  <si>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</si>
  <si>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</si>
  <si>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</si>
  <si>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</si>
  <si>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</si>
  <si>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</si>
  <si>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</si>
  <si>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</si>
  <si>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</si>
  <si>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</si>
  <si>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</si>
  <si>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</si>
  <si>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</si>
  <si>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</si>
  <si>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</si>
  <si>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</si>
  <si>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</si>
  <si>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</si>
  <si>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</si>
  <si>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</si>
  <si>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</si>
  <si>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</si>
  <si>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</si>
  <si>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</si>
  <si>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</si>
  <si>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</si>
  <si>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</si>
  <si>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</si>
  <si>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</si>
  <si>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</si>
  <si>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</si>
  <si>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</si>
  <si>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</si>
  <si>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</si>
  <si>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</si>
  <si>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</si>
  <si>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</si>
  <si>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</si>
  <si>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</si>
  <si>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</si>
  <si>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</si>
  <si>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</si>
  <si>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</si>
  <si>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</si>
  <si>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</si>
  <si>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</si>
  <si>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</si>
  <si>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</si>
  <si>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</si>
  <si>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</si>
  <si>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</si>
  <si>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</si>
  <si>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</si>
  <si>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</si>
  <si>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</si>
  <si>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</si>
  <si>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</si>
  <si>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</si>
  <si>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</si>
  <si>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</si>
  <si>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</si>
  <si>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</si>
  <si>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</si>
  <si>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</si>
  <si>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</si>
  <si>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</si>
  <si>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</si>
  <si>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</si>
  <si>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</si>
  <si>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</si>
  <si>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</si>
  <si>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</si>
  <si>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</si>
  <si>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</si>
  <si>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</si>
  <si>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</si>
  <si>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</si>
  <si>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</si>
  <si>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</si>
  <si>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</si>
  <si>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</si>
  <si>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</si>
  <si>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</si>
  <si>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</si>
  <si>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</si>
  <si>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</si>
  <si>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</si>
  <si>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</si>
  <si>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</si>
  <si>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</si>
  <si>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</si>
  <si>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</si>
  <si>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</si>
  <si>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</si>
  <si>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</si>
  <si>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</si>
  <si>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</si>
  <si>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</si>
  <si>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</si>
  <si>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</si>
  <si>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</si>
  <si>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</si>
  <si>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</si>
  <si>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</si>
  <si>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</si>
  <si>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</si>
  <si>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</si>
  <si>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</si>
  <si>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</si>
  <si>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</si>
  <si>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</si>
  <si>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</si>
  <si>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</si>
  <si>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</si>
  <si>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</si>
  <si>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</si>
  <si>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</si>
  <si>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</si>
  <si>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</si>
  <si>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</si>
  <si>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</si>
  <si>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</si>
  <si>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</si>
  <si>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</si>
  <si>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</si>
  <si>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</si>
  <si>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</si>
  <si>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</si>
  <si>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</si>
  <si>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</si>
  <si>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</si>
  <si>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</si>
  <si>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</si>
  <si>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</si>
  <si>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</si>
  <si>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</si>
  <si>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</si>
  <si>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</si>
  <si>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</si>
  <si>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</si>
  <si>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</si>
  <si>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</si>
  <si>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</si>
  <si>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</si>
  <si>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</si>
  <si>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</si>
  <si>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</si>
  <si>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</si>
  <si>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</si>
  <si>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</si>
  <si>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</si>
  <si>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</si>
  <si>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</si>
  <si>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</si>
  <si>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</si>
  <si>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</si>
  <si>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</si>
  <si>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</si>
  <si>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</si>
  <si>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</si>
  <si>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</si>
  <si>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</si>
  <si>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</si>
  <si>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</si>
  <si>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</si>
  <si>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</si>
  <si>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</si>
  <si>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</si>
  <si>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</si>
  <si>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</si>
  <si>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</si>
  <si>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</si>
  <si>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</si>
  <si>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</si>
  <si>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</si>
  <si>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</si>
  <si>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</si>
  <si>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</si>
  <si>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</si>
  <si>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</si>
  <si>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</si>
  <si>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</si>
  <si>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</si>
  <si>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</si>
  <si>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</si>
  <si>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</si>
  <si>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</si>
  <si>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</si>
  <si>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</si>
  <si>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</si>
  <si>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</si>
  <si>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</si>
  <si>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</si>
  <si>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</si>
  <si>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</si>
  <si>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</si>
  <si>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</si>
  <si>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</si>
  <si>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</si>
  <si>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</si>
  <si>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</si>
  <si>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</si>
  <si>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</si>
  <si>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</si>
  <si>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</si>
  <si>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</si>
  <si>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</si>
  <si>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</si>
  <si>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</si>
  <si>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</si>
  <si>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</si>
  <si>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</si>
  <si>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</si>
  <si>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</si>
  <si>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</si>
  <si>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</si>
  <si>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</si>
  <si>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</si>
  <si>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</si>
  <si>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</si>
  <si>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</si>
  <si>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</si>
  <si>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</si>
  <si>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</si>
  <si>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</si>
  <si>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</si>
  <si>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</si>
  <si>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</si>
  <si>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</si>
  <si>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</si>
  <si>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</si>
  <si>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</si>
  <si>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</si>
  <si>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</si>
  <si>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</si>
  <si>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</si>
  <si>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</si>
  <si>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</si>
  <si>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</si>
  <si>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</si>
  <si>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</si>
  <si>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</si>
  <si>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</si>
  <si>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</si>
  <si>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</si>
  <si>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</si>
  <si>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</si>
  <si>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</si>
  <si>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</si>
  <si>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</si>
  <si>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</si>
  <si>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</si>
  <si>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</si>
  <si>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</si>
  <si>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</si>
  <si>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</si>
  <si>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</si>
  <si>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</si>
  <si>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</si>
  <si>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</si>
  <si>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</si>
  <si>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</si>
  <si>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</si>
  <si>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</si>
  <si>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</si>
  <si>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</si>
  <si>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</si>
  <si>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</si>
  <si>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</si>
  <si>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</si>
  <si>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</si>
  <si>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</si>
  <si>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</si>
  <si>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</si>
  <si>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</si>
  <si>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</si>
  <si>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</si>
  <si>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</si>
  <si>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</si>
  <si>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</si>
  <si>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</si>
  <si>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</si>
  <si>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</si>
  <si>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</si>
  <si>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</si>
  <si>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</si>
  <si>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</si>
  <si>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</si>
  <si>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</si>
  <si>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</si>
  <si>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</si>
  <si>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</si>
  <si>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</si>
  <si>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</si>
  <si>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</si>
  <si>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</si>
  <si>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</si>
  <si>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</si>
  <si>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</si>
  <si>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</si>
  <si>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</si>
  <si>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</si>
  <si>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</si>
  <si>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</si>
  <si>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</si>
  <si>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</si>
  <si>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</si>
  <si>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</si>
  <si>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</si>
  <si>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</si>
  <si>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</si>
  <si>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</si>
  <si>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</si>
  <si>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</si>
  <si>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</si>
  <si>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</si>
  <si>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</si>
  <si>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</si>
  <si>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</si>
  <si>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</si>
  <si>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</si>
  <si>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</si>
  <si>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</si>
  <si>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</si>
  <si>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</si>
  <si>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</si>
  <si>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</si>
  <si>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</si>
  <si>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</si>
  <si>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</si>
  <si>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</si>
  <si>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</si>
  <si>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</si>
  <si>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</si>
  <si>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</si>
  <si>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</si>
  <si>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</si>
  <si>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</si>
  <si>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</si>
  <si>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</si>
  <si>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</si>
  <si>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</si>
  <si>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</si>
  <si>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</si>
  <si>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</si>
  <si>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</si>
  <si>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</si>
  <si>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</si>
  <si>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</si>
  <si>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</si>
  <si>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</si>
  <si>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</si>
  <si>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</si>
  <si>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</si>
  <si>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</si>
  <si>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</si>
  <si>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</si>
  <si>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</si>
  <si>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</si>
  <si>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</si>
  <si>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</si>
  <si>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</si>
  <si>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</si>
  <si>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</si>
  <si>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</si>
  <si>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</si>
  <si>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</si>
  <si>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</si>
  <si>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</si>
  <si>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</si>
  <si>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</si>
  <si>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</si>
  <si>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</si>
  <si>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</si>
  <si>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</si>
  <si>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</si>
  <si>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</si>
  <si>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</si>
  <si>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</si>
  <si>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</si>
  <si>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</si>
  <si>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</si>
  <si>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</si>
  <si>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</si>
  <si>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</si>
  <si>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</si>
  <si>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</si>
  <si>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</si>
  <si>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</si>
  <si>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</si>
  <si>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</si>
  <si>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</si>
  <si>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</si>
  <si>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</si>
  <si>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</si>
  <si>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</si>
  <si>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</si>
  <si>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</si>
  <si>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</si>
  <si>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</si>
  <si>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</si>
  <si>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</si>
  <si>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</si>
  <si>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</si>
  <si>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</si>
  <si>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</si>
  <si>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</si>
  <si>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</si>
  <si>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</si>
  <si>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</si>
  <si>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</si>
  <si>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</si>
  <si>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</si>
  <si>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</si>
  <si>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</si>
  <si>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</si>
  <si>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</si>
  <si>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</si>
  <si>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</si>
  <si>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</si>
  <si>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</si>
  <si>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</si>
  <si>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</si>
  <si>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</si>
  <si>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</si>
  <si>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</si>
  <si>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</si>
  <si>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</si>
  <si>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</si>
  <si>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</si>
  <si>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</si>
  <si>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</si>
  <si>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</si>
  <si>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</si>
  <si>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</si>
  <si>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</si>
  <si>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</si>
  <si>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</si>
  <si>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</si>
  <si>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</si>
  <si>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</si>
  <si>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</si>
  <si>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</si>
  <si>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</si>
  <si>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</si>
  <si>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</si>
  <si>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</si>
  <si>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</si>
  <si>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</si>
  <si>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</si>
  <si>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</si>
  <si>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</si>
  <si>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</si>
  <si>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</si>
  <si>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</si>
  <si>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</si>
  <si>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</si>
  <si>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</si>
  <si>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</si>
  <si>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</si>
  <si>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</si>
  <si>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</si>
  <si>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</si>
  <si>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</si>
  <si>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</si>
  <si>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</si>
  <si>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</si>
  <si>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</si>
  <si>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</si>
  <si>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</si>
  <si>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</si>
  <si>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</si>
  <si>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</si>
  <si>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</si>
  <si>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</si>
  <si>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</si>
  <si>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</si>
  <si>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</si>
  <si>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</si>
  <si>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</si>
  <si>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</si>
  <si>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</si>
  <si>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</si>
  <si>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</si>
  <si>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</si>
  <si>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</si>
  <si>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</si>
  <si>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</si>
  <si>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</si>
  <si>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</si>
  <si>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</si>
  <si>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</si>
  <si>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</si>
  <si>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</si>
  <si>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</si>
  <si>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</si>
  <si>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</si>
  <si>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</si>
  <si>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</si>
  <si>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</si>
  <si>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</si>
  <si>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</si>
  <si>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</si>
  <si>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</si>
  <si>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</si>
  <si>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</si>
  <si>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</si>
  <si>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</si>
  <si>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</si>
  <si>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</si>
  <si>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</si>
  <si>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</si>
  <si>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</si>
  <si>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</si>
  <si>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</si>
  <si>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</si>
  <si>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</si>
  <si>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</si>
  <si>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</si>
  <si>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</si>
  <si>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</si>
  <si>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</si>
  <si>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</si>
  <si>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</si>
  <si>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</si>
  <si>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</si>
  <si>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</si>
  <si>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</si>
  <si>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</si>
  <si>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</si>
  <si>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</si>
  <si>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</si>
  <si>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</si>
  <si>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</si>
  <si>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</si>
  <si>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</si>
  <si>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</si>
  <si>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</si>
  <si>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</si>
  <si>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</si>
  <si>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</si>
  <si>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</si>
  <si>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</si>
  <si>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</si>
  <si>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</si>
  <si>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</si>
  <si>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</si>
  <si>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</si>
  <si>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</si>
  <si>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</si>
  <si>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</si>
  <si>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</si>
  <si>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</si>
  <si>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</si>
  <si>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</si>
  <si>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</si>
  <si>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</si>
  <si>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</si>
  <si>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</si>
  <si>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</si>
  <si>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</si>
  <si>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</si>
  <si>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</si>
  <si>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</si>
  <si>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</si>
  <si>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</si>
  <si>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</si>
  <si>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</si>
  <si>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</si>
  <si>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</si>
  <si>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</si>
  <si>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</si>
  <si>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</si>
  <si>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</si>
  <si>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</si>
  <si>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</si>
  <si>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</si>
  <si>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</si>
  <si>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</si>
  <si>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</si>
  <si>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</si>
  <si>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</si>
  <si>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</si>
  <si>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</si>
  <si>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</si>
  <si>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</si>
  <si>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</si>
  <si>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</si>
  <si>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</si>
  <si>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</si>
  <si>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</si>
  <si>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</si>
  <si>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</si>
  <si>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</si>
  <si>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</si>
  <si>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</si>
  <si>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</si>
  <si>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</si>
  <si>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</si>
  <si>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</si>
  <si>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</si>
  <si>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</si>
  <si>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</si>
  <si>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</si>
  <si>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</si>
  <si>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</si>
  <si>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</si>
  <si>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</si>
  <si>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</si>
  <si>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</si>
  <si>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</si>
  <si>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</si>
  <si>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</si>
  <si>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</si>
  <si>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</si>
  <si>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</si>
  <si>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</si>
  <si>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</si>
  <si>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</si>
  <si>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</si>
  <si>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</si>
  <si>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</si>
  <si>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</si>
  <si>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</si>
  <si>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</si>
  <si>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</si>
  <si>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</si>
  <si>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</si>
  <si>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</si>
  <si>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</si>
  <si>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</si>
  <si>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</si>
  <si>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</si>
  <si>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</si>
  <si>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</si>
  <si>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</si>
  <si>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</si>
  <si>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</si>
  <si>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</si>
  <si>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</si>
  <si>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</si>
  <si>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</si>
  <si>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</si>
  <si>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</si>
  <si>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</si>
  <si>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</si>
  <si>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</si>
  <si>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</si>
  <si>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</si>
  <si>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</si>
  <si>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</si>
  <si>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</si>
  <si>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</si>
  <si>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</si>
  <si>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</si>
  <si>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</si>
  <si>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</si>
  <si>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</si>
  <si>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</si>
  <si>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</si>
  <si>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</si>
  <si>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</si>
  <si>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</si>
  <si>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</si>
  <si>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</si>
  <si>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</si>
  <si>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</si>
  <si>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</si>
  <si>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</si>
  <si>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</si>
  <si>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</si>
  <si>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</si>
  <si>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</si>
  <si>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</si>
  <si>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</si>
  <si>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</si>
  <si>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</si>
  <si>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</si>
  <si>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</si>
  <si>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</si>
  <si>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</si>
  <si>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</si>
  <si>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</si>
  <si>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</si>
  <si>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</si>
  <si>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</si>
  <si>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</si>
  <si>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</si>
  <si>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</si>
  <si>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</si>
  <si>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</si>
  <si>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</si>
  <si>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</si>
  <si>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</si>
  <si>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</si>
  <si>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</si>
  <si>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</si>
  <si>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</si>
  <si>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</si>
  <si>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</si>
  <si>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</si>
  <si>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</si>
  <si>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</si>
  <si>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</si>
  <si>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</si>
  <si>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</si>
  <si>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</si>
  <si>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</si>
  <si>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</si>
  <si>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</si>
  <si>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</si>
  <si>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</si>
  <si>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</si>
  <si>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</si>
  <si>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</si>
  <si>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</si>
  <si>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</si>
  <si>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</si>
  <si>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</si>
  <si>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</si>
  <si>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</si>
  <si>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</si>
  <si>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</si>
  <si>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</si>
  <si>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</si>
  <si>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</si>
  <si>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</si>
  <si>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</si>
  <si>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</si>
  <si>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</si>
  <si>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</si>
  <si>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</si>
  <si>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</si>
  <si>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</si>
  <si>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</si>
  <si>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</si>
  <si>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</si>
  <si>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</si>
  <si>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</si>
  <si>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</si>
  <si>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</si>
  <si>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</si>
  <si>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</si>
  <si>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</si>
  <si>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</si>
  <si>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</si>
  <si>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</si>
  <si>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</si>
  <si>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</si>
  <si>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</si>
  <si>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</si>
  <si>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</si>
  <si>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</si>
  <si>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</si>
  <si>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</si>
  <si>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</si>
  <si>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</si>
  <si>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</si>
  <si>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</si>
  <si>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</si>
  <si>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</si>
  <si>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</si>
  <si>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</si>
  <si>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</si>
  <si>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</si>
  <si>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</si>
  <si>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</si>
  <si>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</si>
  <si>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</si>
  <si>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</si>
  <si>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</si>
  <si>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</si>
  <si>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</si>
  <si>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</si>
  <si>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</si>
  <si>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</si>
  <si>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</si>
  <si>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</si>
  <si>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</si>
  <si>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</si>
  <si>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</si>
  <si>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</si>
  <si>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</si>
  <si>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</si>
  <si>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</si>
  <si>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</si>
  <si>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</si>
  <si>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</si>
  <si>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</si>
  <si>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</si>
  <si>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</si>
  <si>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</si>
  <si>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</si>
  <si>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</si>
  <si>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</si>
  <si>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</si>
  <si>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</si>
  <si>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</si>
  <si>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</si>
  <si>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</si>
  <si>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</si>
  <si>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</si>
  <si>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</si>
  <si>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</si>
  <si>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</si>
  <si>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</si>
  <si>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</si>
  <si>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</si>
  <si>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</si>
  <si>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</si>
  <si>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</si>
  <si>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</si>
  <si>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</si>
  <si>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</si>
  <si>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</si>
  <si>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</si>
  <si>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</si>
  <si>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</si>
  <si>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</si>
  <si>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</si>
  <si>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</si>
  <si>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</si>
  <si>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</si>
  <si>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</si>
  <si>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</si>
  <si>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</si>
  <si>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</si>
  <si>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</si>
  <si>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</si>
  <si>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</si>
  <si>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</si>
  <si>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</si>
  <si>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</si>
  <si>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</si>
  <si>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</si>
  <si>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</si>
  <si>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</si>
  <si>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</si>
  <si>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</si>
  <si>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</si>
  <si>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</si>
  <si>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</si>
  <si>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</si>
  <si>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</si>
  <si>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</si>
  <si>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</si>
  <si>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</si>
  <si>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</si>
  <si>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</si>
  <si>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</si>
  <si>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</si>
  <si>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</si>
  <si>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</si>
  <si>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</si>
  <si>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</si>
  <si>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</si>
  <si>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</si>
  <si>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</si>
  <si>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</si>
  <si>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</si>
  <si>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</si>
  <si>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</si>
  <si>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</si>
  <si>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</si>
  <si>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</si>
  <si>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</si>
  <si>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</si>
  <si>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</si>
  <si>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</si>
  <si>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</si>
  <si>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</si>
  <si>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</si>
  <si>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</si>
  <si>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</si>
  <si>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</si>
  <si>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</si>
  <si>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</si>
  <si>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</si>
  <si>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</si>
  <si>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</si>
  <si>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</si>
  <si>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</si>
  <si>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</si>
  <si>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</si>
  <si>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</si>
  <si>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</si>
  <si>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</si>
  <si>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</si>
  <si>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</si>
  <si>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</si>
  <si>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</si>
  <si>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</si>
  <si>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</si>
  <si>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</si>
  <si>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</si>
  <si>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</si>
  <si>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</si>
  <si>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</si>
  <si>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</si>
  <si>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</si>
  <si>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</si>
  <si>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</si>
  <si>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</si>
  <si>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</si>
  <si>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</si>
  <si>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</si>
  <si>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</si>
  <si>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</si>
  <si>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</si>
  <si>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</si>
  <si>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</si>
  <si>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</si>
  <si>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</si>
  <si>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</si>
  <si>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</si>
  <si>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</si>
  <si>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</si>
  <si>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</si>
  <si>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</si>
  <si>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</si>
  <si>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</si>
  <si>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</si>
  <si>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</si>
  <si>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</si>
  <si>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</si>
  <si>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</si>
  <si>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</si>
  <si>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</si>
  <si>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</si>
  <si>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</si>
  <si>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</si>
  <si>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</si>
  <si>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</si>
  <si>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</si>
  <si>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</si>
  <si>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</si>
  <si>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</si>
  <si>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</si>
  <si>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</si>
  <si>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</si>
  <si>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</si>
  <si>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</si>
  <si>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</si>
  <si>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</si>
  <si>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</si>
  <si>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</si>
  <si>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</si>
  <si>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</si>
  <si>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</si>
  <si>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</si>
  <si>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</si>
  <si>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</si>
  <si>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</si>
  <si>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</si>
  <si>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</si>
  <si>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</si>
  <si>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</si>
  <si>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</si>
  <si>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</si>
  <si>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</si>
  <si>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</si>
  <si>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</si>
  <si>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</si>
  <si>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</si>
  <si>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</si>
  <si>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</si>
  <si>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</si>
  <si>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</si>
  <si>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</si>
  <si>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</si>
  <si>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</si>
  <si>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</si>
  <si>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</si>
  <si>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</si>
  <si>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</si>
  <si>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</si>
  <si>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</si>
  <si>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</si>
  <si>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</si>
  <si>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</si>
  <si>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</si>
  <si>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</si>
  <si>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</si>
  <si>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</si>
  <si>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</si>
  <si>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</si>
  <si>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</si>
  <si>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</si>
  <si>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</si>
  <si>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</si>
  <si>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</si>
  <si>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</si>
  <si>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</si>
  <si>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</si>
  <si>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</si>
  <si>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</si>
  <si>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</si>
  <si>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</si>
  <si>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</si>
  <si>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</si>
  <si>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</si>
  <si>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</si>
  <si>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</si>
  <si>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</si>
  <si>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</si>
  <si>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</si>
  <si>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</si>
  <si>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</si>
  <si>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</si>
  <si>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</si>
  <si>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</si>
  <si>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</si>
  <si>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</si>
  <si>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</si>
  <si>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</si>
  <si>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</si>
  <si>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</si>
  <si>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</si>
  <si>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</si>
  <si>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</si>
  <si>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</si>
  <si>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</si>
  <si>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</si>
  <si>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</si>
  <si>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</si>
  <si>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</si>
  <si>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</si>
  <si>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</si>
  <si>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</si>
  <si>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</si>
  <si>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</si>
  <si>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</si>
  <si>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</si>
  <si>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</si>
  <si>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</si>
  <si>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</si>
  <si>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</si>
  <si>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</si>
  <si>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</si>
  <si>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</si>
  <si>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</si>
  <si>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</si>
  <si>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</si>
  <si>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</si>
  <si>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</si>
  <si>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</si>
  <si>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</si>
  <si>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</si>
  <si>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</si>
  <si>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</si>
  <si>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</si>
  <si>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</si>
  <si>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</si>
  <si>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</si>
  <si>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</si>
  <si>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</si>
  <si>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</si>
  <si>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</si>
  <si>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</si>
  <si>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</si>
  <si>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</si>
  <si>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</si>
  <si>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</si>
  <si>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</si>
  <si>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</si>
  <si>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</si>
  <si>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</si>
  <si>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</si>
  <si>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</si>
  <si>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</si>
  <si>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</si>
  <si>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</si>
  <si>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</si>
  <si>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</si>
  <si>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</si>
  <si>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</si>
  <si>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</si>
  <si>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</si>
  <si>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</si>
  <si>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</si>
  <si>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</si>
  <si>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</si>
  <si>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</si>
  <si>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</si>
  <si>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</si>
  <si>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</si>
  <si>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</si>
  <si>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</si>
  <si>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</si>
  <si>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</si>
  <si>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</si>
  <si>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</si>
  <si>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</si>
  <si>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</si>
  <si>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</si>
  <si>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</si>
  <si>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</si>
  <si>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</si>
  <si>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</si>
  <si>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</si>
  <si>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</si>
  <si>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</si>
  <si>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</si>
  <si>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</si>
  <si>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</si>
  <si>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</si>
  <si>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</si>
  <si>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</si>
  <si>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</si>
  <si>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</si>
  <si>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</si>
  <si>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</si>
  <si>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</si>
  <si>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</si>
  <si>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</si>
  <si>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</si>
  <si>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</si>
  <si>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</si>
  <si>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</si>
  <si>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</si>
  <si>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</si>
  <si>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</si>
  <si>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</si>
  <si>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</si>
  <si>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</si>
  <si>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</si>
  <si>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</si>
  <si>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</si>
  <si>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</si>
  <si>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</si>
  <si>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</si>
  <si>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</si>
  <si>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</si>
  <si>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</si>
  <si>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</si>
  <si>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</si>
  <si>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</si>
  <si>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</si>
  <si>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</si>
  <si>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</si>
  <si>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</si>
  <si>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</si>
  <si>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</si>
  <si>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</si>
  <si>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</si>
  <si>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</si>
  <si>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</si>
  <si>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</si>
  <si>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</si>
  <si>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</si>
  <si>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</si>
  <si>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</si>
  <si>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</si>
  <si>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</si>
  <si>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</si>
  <si>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</si>
  <si>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</si>
  <si>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</si>
  <si>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</si>
  <si>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</si>
  <si>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</si>
  <si>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</si>
  <si>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</si>
  <si>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</si>
  <si>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</si>
  <si>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</si>
  <si>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</si>
  <si>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</si>
  <si>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</si>
  <si>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</si>
  <si>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</si>
  <si>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</si>
  <si>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</si>
  <si>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</si>
  <si>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</si>
  <si>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</si>
  <si>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</si>
  <si>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</si>
  <si>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</si>
  <si>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</si>
  <si>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</si>
  <si>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</si>
  <si>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</si>
  <si>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</si>
  <si>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</si>
  <si>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</si>
  <si>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</si>
  <si>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</si>
  <si>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</si>
  <si>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</si>
  <si>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</si>
  <si>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</si>
  <si>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</si>
  <si>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</si>
  <si>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</si>
  <si>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</si>
  <si>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</si>
  <si>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</si>
  <si>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</si>
  <si>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</si>
  <si>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</si>
  <si>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</si>
  <si>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</si>
  <si>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</si>
  <si>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</si>
  <si>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</si>
  <si>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</si>
  <si>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</si>
  <si>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</si>
  <si>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</si>
  <si>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</si>
  <si>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</si>
  <si>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</si>
  <si>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</si>
  <si>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</si>
  <si>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</si>
  <si>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</si>
  <si>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</si>
  <si>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</si>
  <si>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</si>
  <si>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</si>
  <si>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</si>
  <si>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</si>
  <si>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</si>
  <si>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</si>
  <si>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</si>
  <si>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</si>
  <si>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</si>
  <si>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</si>
  <si>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</si>
  <si>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</si>
  <si>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</si>
  <si>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</si>
  <si>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</si>
  <si>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</si>
  <si>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</si>
  <si>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</si>
  <si>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</si>
  <si>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</si>
  <si>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</si>
  <si>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</si>
  <si>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</si>
  <si>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</si>
  <si>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</si>
  <si>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</si>
  <si>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</si>
  <si>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</si>
  <si>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</si>
  <si>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</si>
  <si>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</si>
  <si>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</si>
  <si>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</si>
  <si>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</si>
  <si>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</si>
  <si>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</si>
  <si>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</si>
  <si>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</si>
  <si>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</si>
  <si>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</si>
  <si>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</si>
  <si>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</si>
  <si>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</si>
  <si>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</si>
  <si>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</si>
  <si>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</si>
  <si>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</si>
  <si>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</si>
  <si>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</si>
  <si>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</si>
  <si>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</si>
  <si>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</si>
  <si>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</si>
  <si>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</si>
  <si>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</si>
  <si>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</si>
  <si>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</si>
  <si>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</si>
  <si>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</si>
  <si>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</si>
  <si>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</si>
  <si>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</si>
  <si>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</si>
  <si>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</si>
  <si>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</si>
  <si>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</si>
  <si>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</si>
  <si>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</si>
  <si>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</si>
  <si>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</si>
  <si>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</si>
  <si>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</si>
  <si>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</si>
  <si>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</si>
  <si>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</si>
  <si>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</si>
  <si>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</si>
  <si>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</si>
  <si>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</si>
  <si>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</si>
  <si>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</si>
  <si>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</si>
  <si>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</si>
  <si>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</si>
  <si>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</si>
  <si>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</si>
  <si>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</si>
  <si>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</si>
  <si>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</si>
  <si>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</si>
  <si>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</si>
  <si>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</si>
  <si>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</si>
  <si>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</si>
  <si>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</si>
  <si>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</si>
  <si>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</si>
  <si>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</si>
  <si>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</si>
  <si>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</si>
  <si>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</si>
  <si>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</si>
  <si>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</si>
  <si>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</si>
  <si>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</si>
  <si>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</si>
  <si>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</si>
  <si>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</si>
  <si>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</si>
  <si>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</si>
  <si>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</si>
  <si>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</si>
  <si>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</si>
  <si>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</si>
  <si>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</si>
  <si>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</si>
  <si>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</si>
  <si>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</si>
  <si>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</si>
  <si>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</si>
  <si>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</si>
  <si>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</si>
  <si>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</si>
  <si>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</si>
  <si>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</si>
  <si>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</si>
  <si>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</si>
  <si>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</si>
  <si>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</si>
  <si>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</si>
  <si>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</si>
  <si>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</si>
  <si>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</si>
  <si>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</si>
  <si>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</si>
  <si>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</si>
  <si>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</si>
  <si>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</si>
  <si>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</si>
  <si>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</si>
  <si>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</si>
  <si>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</si>
  <si>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</si>
  <si>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</si>
  <si>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</si>
  <si>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</si>
  <si>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</si>
  <si>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</si>
  <si>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</si>
  <si>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</si>
  <si>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</si>
  <si>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</si>
  <si>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</si>
  <si>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</si>
  <si>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</si>
  <si>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</si>
  <si>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</si>
  <si>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</si>
  <si>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</si>
  <si>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</si>
  <si>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</si>
  <si>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</si>
  <si>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</si>
  <si>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</si>
  <si>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</si>
  <si>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</si>
  <si>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</si>
  <si>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</si>
  <si>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</si>
  <si>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</si>
  <si>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</si>
  <si>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</si>
  <si>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</si>
  <si>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</si>
  <si>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</si>
  <si>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</si>
  <si>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</si>
  <si>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</si>
  <si>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</si>
  <si>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</si>
  <si>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</si>
  <si>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</si>
  <si>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</si>
  <si>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</si>
  <si>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</si>
  <si>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</si>
  <si>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</si>
  <si>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</si>
  <si>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</si>
  <si>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</si>
  <si>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</si>
  <si>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</si>
  <si>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</si>
  <si>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</si>
  <si>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</si>
  <si>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</si>
  <si>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</si>
  <si>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</si>
  <si>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</si>
  <si>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</si>
  <si>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</si>
  <si>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</si>
  <si>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</si>
  <si>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</si>
  <si>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</si>
  <si>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</si>
  <si>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</si>
  <si>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</si>
  <si>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</si>
  <si>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</si>
  <si>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</si>
  <si>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</si>
  <si>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</si>
  <si>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</si>
  <si>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</si>
  <si>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</si>
  <si>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</si>
  <si>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</si>
  <si>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</si>
  <si>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</si>
  <si>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</si>
  <si>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</si>
  <si>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</si>
  <si>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</si>
  <si>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</si>
  <si>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</si>
  <si>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</si>
  <si>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</si>
  <si>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</si>
  <si>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</si>
  <si>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</si>
  <si>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</si>
  <si>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</si>
  <si>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</si>
  <si>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</si>
  <si>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</si>
  <si>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</si>
  <si>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</si>
  <si>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</si>
  <si>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</si>
  <si>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</si>
  <si>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</si>
  <si>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</si>
  <si>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</si>
  <si>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</si>
  <si>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</si>
  <si>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</si>
  <si>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</si>
  <si>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</si>
  <si>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</si>
  <si>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</si>
  <si>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</si>
  <si>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</si>
  <si>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</si>
  <si>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</si>
  <si>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</si>
  <si>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</si>
  <si>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</si>
  <si>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</si>
  <si>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</si>
  <si>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</si>
  <si>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</si>
  <si>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</si>
  <si>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</si>
  <si>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</si>
  <si>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</si>
  <si>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</si>
  <si>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</si>
  <si>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</si>
  <si>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</si>
  <si>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</si>
  <si>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</si>
  <si>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</si>
  <si>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</si>
  <si>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</si>
  <si>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</si>
  <si>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</si>
  <si>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</si>
  <si>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</si>
  <si>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</si>
  <si>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</si>
  <si>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</si>
  <si>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</si>
  <si>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</si>
  <si>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</si>
  <si>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</si>
  <si>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</si>
  <si>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</si>
  <si>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</si>
  <si>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</si>
  <si>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</si>
  <si>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</si>
  <si>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</si>
  <si>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</si>
  <si>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</si>
  <si>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</si>
  <si>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</si>
  <si>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</si>
  <si>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</si>
  <si>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</si>
  <si>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</si>
  <si>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</si>
  <si>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</si>
  <si>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</si>
  <si>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</si>
  <si>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</si>
  <si>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</si>
  <si>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</si>
  <si>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</si>
  <si>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</si>
  <si>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</si>
  <si>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</si>
  <si>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</si>
  <si>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</si>
  <si>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</si>
  <si>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</si>
  <si>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</si>
  <si>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</si>
  <si>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</si>
  <si>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</si>
  <si>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</si>
  <si>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</si>
  <si>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</si>
  <si>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</si>
  <si>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</si>
  <si>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</si>
  <si>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</si>
  <si>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</si>
  <si>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</si>
  <si>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</si>
  <si>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</si>
  <si>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</si>
  <si>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</si>
  <si>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</si>
  <si>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</si>
  <si>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</si>
  <si>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</si>
  <si>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</si>
  <si>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</si>
  <si>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</si>
  <si>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</si>
  <si>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</si>
  <si>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</si>
  <si>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</si>
  <si>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</si>
  <si>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</si>
  <si>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</si>
  <si>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</si>
  <si>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</si>
  <si>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</si>
  <si>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</si>
  <si>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</si>
  <si>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</si>
  <si>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</si>
  <si>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</si>
  <si>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</si>
  <si>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</si>
  <si>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</si>
  <si>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</si>
  <si>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</si>
  <si>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</si>
  <si>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</si>
  <si>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</si>
  <si>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</si>
  <si>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</si>
  <si>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</si>
  <si>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</si>
  <si>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</si>
  <si>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</si>
  <si>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</si>
  <si>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</si>
  <si>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</si>
  <si>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</si>
  <si>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</si>
  <si>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</si>
  <si>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</si>
  <si>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</si>
  <si>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</si>
  <si>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</si>
  <si>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</si>
  <si>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</si>
  <si>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</si>
  <si>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</si>
  <si>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</si>
  <si>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</si>
  <si>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</si>
  <si>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</si>
  <si>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</si>
  <si>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</si>
  <si>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</si>
  <si>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</si>
  <si>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</si>
  <si>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</si>
  <si>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</si>
  <si>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</si>
  <si>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</si>
  <si>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</si>
  <si>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</si>
  <si>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</si>
  <si>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</si>
  <si>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</si>
  <si>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</si>
  <si>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</si>
  <si>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</si>
  <si>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</si>
  <si>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</si>
  <si>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</si>
  <si>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</si>
  <si>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</si>
  <si>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</si>
  <si>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</si>
  <si>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</si>
  <si>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</si>
  <si>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</si>
  <si>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</si>
  <si>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</si>
  <si>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</si>
  <si>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</si>
  <si>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</si>
  <si>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</si>
  <si>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</si>
  <si>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</si>
  <si>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</si>
  <si>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</si>
  <si>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</si>
  <si>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</si>
  <si>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</si>
  <si>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</si>
  <si>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</si>
  <si>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</si>
  <si>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</si>
  <si>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</si>
  <si>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</si>
  <si>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</si>
  <si>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</si>
  <si>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</si>
  <si>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</si>
  <si>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</si>
  <si>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</si>
  <si>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</si>
  <si>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</si>
  <si>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</si>
  <si>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</si>
  <si>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</si>
  <si>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</si>
  <si>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</si>
  <si>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</si>
  <si>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</si>
  <si>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</si>
  <si>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</si>
  <si>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</si>
  <si>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</si>
  <si>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</si>
  <si>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</si>
  <si>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</si>
  <si>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</si>
  <si>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</si>
  <si>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</si>
  <si>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</si>
  <si>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</si>
  <si>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</si>
  <si>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</si>
  <si>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</si>
  <si>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</si>
  <si>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</si>
  <si>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</si>
  <si>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</si>
  <si>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</si>
  <si>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</si>
  <si>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</si>
  <si>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</si>
  <si>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</si>
  <si>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</si>
  <si>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</si>
  <si>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</si>
  <si>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</si>
  <si>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</si>
  <si>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</si>
  <si>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</si>
  <si>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</si>
  <si>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</si>
  <si>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</si>
  <si>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</si>
  <si>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</si>
  <si>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</si>
  <si>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</si>
  <si>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</si>
  <si>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</si>
  <si>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</si>
  <si>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</si>
  <si>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</si>
  <si>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</si>
  <si>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</si>
  <si>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</si>
  <si>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</si>
  <si>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</si>
  <si>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</si>
  <si>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</si>
  <si>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</si>
  <si>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</si>
  <si>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</si>
  <si>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</si>
  <si>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</si>
  <si>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</si>
  <si>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</si>
  <si>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</si>
  <si>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</si>
  <si>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</si>
  <si>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</si>
  <si>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</si>
  <si>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</si>
  <si>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</si>
  <si>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</si>
  <si>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</si>
  <si>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</si>
  <si>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</si>
  <si>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</si>
  <si>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</si>
  <si>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</si>
  <si>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</si>
  <si>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</si>
  <si>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</si>
  <si>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</si>
  <si>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</si>
  <si>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</si>
  <si>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</si>
  <si>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</si>
  <si>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</si>
  <si>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</si>
  <si>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</si>
  <si>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</si>
  <si>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</si>
  <si>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</si>
  <si>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</si>
  <si>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</si>
  <si>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</si>
  <si>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</si>
  <si>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</si>
  <si>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</si>
  <si>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</si>
  <si>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</si>
  <si>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</si>
  <si>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</si>
  <si>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</si>
  <si>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</si>
  <si>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</si>
  <si>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</si>
  <si>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</si>
  <si>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</si>
  <si>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</si>
  <si>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</si>
  <si>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</si>
  <si>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</si>
  <si>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</si>
  <si>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</si>
  <si>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</si>
  <si>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</si>
  <si>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</si>
  <si>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</si>
  <si>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</si>
  <si>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</si>
  <si>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</si>
  <si>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</si>
  <si>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</si>
  <si>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</si>
  <si>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</si>
  <si>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</si>
  <si>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</si>
  <si>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</si>
  <si>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</si>
  <si>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</si>
  <si>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</si>
  <si>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</si>
  <si>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</si>
  <si>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</si>
  <si>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</si>
  <si>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</si>
  <si>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</si>
  <si>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</si>
  <si>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</si>
  <si>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</si>
  <si>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</si>
  <si>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</si>
  <si>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</si>
  <si>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</si>
  <si>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</si>
  <si>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</si>
  <si>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</si>
  <si>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</si>
  <si>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</si>
  <si>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</si>
  <si>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</si>
  <si>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</si>
  <si>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</si>
  <si>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</si>
  <si>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</si>
  <si>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</si>
  <si>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</si>
  <si>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</si>
  <si>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</si>
  <si>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</si>
  <si>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</si>
  <si>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</si>
  <si>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</si>
  <si>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</si>
  <si>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</si>
  <si>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</si>
  <si>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</si>
  <si>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</si>
  <si>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</si>
  <si>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</si>
  <si>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</si>
  <si>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</si>
  <si>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</si>
  <si>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</si>
  <si>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</si>
  <si>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</si>
  <si>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</si>
  <si>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</si>
  <si>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</si>
  <si>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</si>
  <si>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</si>
  <si>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</si>
  <si>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</si>
  <si>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</si>
  <si>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</si>
  <si>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</si>
  <si>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</si>
  <si>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</si>
  <si>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</si>
  <si>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</si>
  <si>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</si>
  <si>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</si>
  <si>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</si>
  <si>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</si>
  <si>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</si>
  <si>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</si>
  <si>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</si>
  <si>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</si>
  <si>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</si>
  <si>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</si>
  <si>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</si>
  <si>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</si>
  <si>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</si>
  <si>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</si>
  <si>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</si>
  <si>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</si>
  <si>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</si>
  <si>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</si>
  <si>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</si>
  <si>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</si>
  <si>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</si>
  <si>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</si>
  <si>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</si>
  <si>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</si>
  <si>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</si>
  <si>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</si>
  <si>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</si>
  <si>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</si>
  <si>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</si>
  <si>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</si>
  <si>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</si>
  <si>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</si>
  <si>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</si>
  <si>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</si>
  <si>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</si>
  <si>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</si>
  <si>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</si>
  <si>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</si>
  <si>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</si>
  <si>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</si>
  <si>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</si>
  <si>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</si>
  <si>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</si>
  <si>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</si>
  <si>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</si>
  <si>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</si>
  <si>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</si>
  <si>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</si>
  <si>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</si>
  <si>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</si>
  <si>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</si>
  <si>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</si>
  <si>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</si>
  <si>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</si>
  <si>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</si>
  <si>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</si>
  <si>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</si>
  <si>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</si>
  <si>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</si>
  <si>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</si>
  <si>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</si>
  <si>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</si>
  <si>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</si>
  <si>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</si>
  <si>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</si>
  <si>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</si>
  <si>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</si>
  <si>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</si>
  <si>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</si>
  <si>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</si>
  <si>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</si>
  <si>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</si>
  <si>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</si>
  <si>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</si>
  <si>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</si>
  <si>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</si>
  <si>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</si>
  <si>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</si>
  <si>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</si>
  <si>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</si>
  <si>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</si>
  <si>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</si>
  <si>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</si>
  <si>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</si>
  <si>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</si>
  <si>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</si>
  <si>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</si>
  <si>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</si>
  <si>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</si>
  <si>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</si>
  <si>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</si>
  <si>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</si>
  <si>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</si>
  <si>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</si>
  <si>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</si>
  <si>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</si>
  <si>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</si>
  <si>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</si>
  <si>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</si>
  <si>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</si>
  <si>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</si>
  <si>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</si>
  <si>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</si>
  <si>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</si>
  <si>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</si>
  <si>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</si>
  <si>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</si>
  <si>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</si>
  <si>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</si>
  <si>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</si>
  <si>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</si>
  <si>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</si>
  <si>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</si>
  <si>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</si>
  <si>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</si>
  <si>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</si>
  <si>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</si>
  <si>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</si>
  <si>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</si>
  <si>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</si>
  <si>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</si>
  <si>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</si>
  <si>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</si>
  <si>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</si>
  <si>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</si>
  <si>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</si>
  <si>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</si>
  <si>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</si>
  <si>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</si>
  <si>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</si>
  <si>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</si>
  <si>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</si>
  <si>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</si>
  <si>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</si>
  <si>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</si>
  <si>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</si>
  <si>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</si>
  <si>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</si>
  <si>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</si>
  <si>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</si>
  <si>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</si>
  <si>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</si>
  <si>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</si>
  <si>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</si>
  <si>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</si>
  <si>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</si>
  <si>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</si>
  <si>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</si>
  <si>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</si>
  <si>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</si>
  <si>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</si>
  <si>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</si>
  <si>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</si>
  <si>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</si>
  <si>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</si>
  <si>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</si>
  <si>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</si>
  <si>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</si>
  <si>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</si>
  <si>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</si>
  <si>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</si>
  <si>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</si>
  <si>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</si>
  <si>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</si>
  <si>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</si>
  <si>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</si>
  <si>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</si>
  <si>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</si>
  <si>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</si>
  <si>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</si>
  <si>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</si>
  <si>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</si>
  <si>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</si>
  <si>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</si>
  <si>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</si>
  <si>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</si>
  <si>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</si>
  <si>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</si>
  <si>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</si>
  <si>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</si>
  <si>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</si>
  <si>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</si>
  <si>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</si>
  <si>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</si>
  <si>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</si>
  <si>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</si>
  <si>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</si>
  <si>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</si>
  <si>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</si>
  <si>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</si>
  <si>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</si>
  <si>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</si>
  <si>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</si>
  <si>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</si>
  <si>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</si>
  <si>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</si>
  <si>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</si>
  <si>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</si>
  <si>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</si>
  <si>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</si>
  <si>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</si>
  <si>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</si>
  <si>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</si>
  <si>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</si>
  <si>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</si>
  <si>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</si>
  <si>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</si>
  <si>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</si>
  <si>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</si>
  <si>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</si>
  <si>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</si>
  <si>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</si>
  <si>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</si>
  <si>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</si>
  <si>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</si>
  <si>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</si>
  <si>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</si>
  <si>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</si>
  <si>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</si>
  <si>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</si>
  <si>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</si>
  <si>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</si>
  <si>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</si>
  <si>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</si>
  <si>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</si>
  <si>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</si>
  <si>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</si>
  <si>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</si>
  <si>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</si>
  <si>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</si>
  <si>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</si>
  <si>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</si>
  <si>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</si>
  <si>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</si>
  <si>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</si>
  <si>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</si>
  <si>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</si>
  <si>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</si>
  <si>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</si>
  <si>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</si>
  <si>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</si>
  <si>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</si>
  <si>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</si>
  <si>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</si>
  <si>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</si>
  <si>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</si>
  <si>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</si>
  <si>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</si>
  <si>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</si>
  <si>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</si>
  <si>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</si>
  <si>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</si>
  <si>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</si>
  <si>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</si>
  <si>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</si>
  <si>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</si>
  <si>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</si>
  <si>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</si>
  <si>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</si>
  <si>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</si>
  <si>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</si>
  <si>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</si>
  <si>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</si>
  <si>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</si>
  <si>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</si>
  <si>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</si>
  <si>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</si>
  <si>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</si>
  <si>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</si>
  <si>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</si>
  <si>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</si>
  <si>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</si>
  <si>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</si>
  <si>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</si>
  <si>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</si>
  <si>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</si>
  <si>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</si>
  <si>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</si>
  <si>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</si>
  <si>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</si>
  <si>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</si>
  <si>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</si>
  <si>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</si>
  <si>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</si>
  <si>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</si>
  <si>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</si>
  <si>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</si>
  <si>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</si>
  <si>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</si>
  <si>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</si>
  <si>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</si>
  <si>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</si>
  <si>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</si>
  <si>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</si>
  <si>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</si>
  <si>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</si>
  <si>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</si>
  <si>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</si>
  <si>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</si>
  <si>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</si>
  <si>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</si>
  <si>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</si>
  <si>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</si>
  <si>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</si>
  <si>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</si>
  <si>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</si>
  <si>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</si>
  <si>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</si>
  <si>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</si>
  <si>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</si>
  <si>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</si>
  <si>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</si>
  <si>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</si>
  <si>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</si>
  <si>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</si>
  <si>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</si>
  <si>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</si>
  <si>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</si>
  <si>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</si>
  <si>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</si>
  <si>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</si>
  <si>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</si>
  <si>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</si>
  <si>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</si>
  <si>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</si>
  <si>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</si>
  <si>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</si>
  <si>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</si>
  <si>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</si>
  <si>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</si>
  <si>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</si>
  <si>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</si>
  <si>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</si>
  <si>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</si>
  <si>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</si>
  <si>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</si>
  <si>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</si>
  <si>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</si>
  <si>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</si>
  <si>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</si>
  <si>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</si>
  <si>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</si>
  <si>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</si>
  <si>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</si>
  <si>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</si>
  <si>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</si>
  <si>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</si>
  <si>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</si>
  <si>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</si>
  <si>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</si>
  <si>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</si>
  <si>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</si>
  <si>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</si>
  <si>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</si>
  <si>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</si>
  <si>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</si>
  <si>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</si>
  <si>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</si>
  <si>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</si>
  <si>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</si>
  <si>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</si>
  <si>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</si>
  <si>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</si>
  <si>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</si>
  <si>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</si>
  <si>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</si>
  <si>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</si>
  <si>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</si>
  <si>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</si>
  <si>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</si>
  <si>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</si>
  <si>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</si>
  <si>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</si>
  <si>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</si>
  <si>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</si>
  <si>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</si>
  <si>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</si>
  <si>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</si>
  <si>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</si>
  <si>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</si>
  <si>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</si>
  <si>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</si>
  <si>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</si>
  <si>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</si>
  <si>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</si>
  <si>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</si>
  <si>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</si>
  <si>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</si>
  <si>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</si>
  <si>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</si>
  <si>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</si>
  <si>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</si>
  <si>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</si>
  <si>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</si>
  <si>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</si>
  <si>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</si>
  <si>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</si>
  <si>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</si>
  <si>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</si>
  <si>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</si>
  <si>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</si>
  <si>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</si>
  <si>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</si>
  <si>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</si>
  <si>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</si>
  <si>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</si>
  <si>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</si>
  <si>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</si>
  <si>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</si>
  <si>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</si>
  <si>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</si>
  <si>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</si>
  <si>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</si>
  <si>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</si>
  <si>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</si>
  <si>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</si>
  <si>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</si>
  <si>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</si>
  <si>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</si>
  <si>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</si>
  <si>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</si>
  <si>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</si>
  <si>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</si>
  <si>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</si>
  <si>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</si>
  <si>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</si>
  <si>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</si>
  <si>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</si>
  <si>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</si>
  <si>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</si>
  <si>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</si>
  <si>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</si>
  <si>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</si>
  <si>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</si>
  <si>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</si>
  <si>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</si>
  <si>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</si>
  <si>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</si>
  <si>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</si>
  <si>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</si>
  <si>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</si>
  <si>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</si>
  <si>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</si>
  <si>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</si>
  <si>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</si>
  <si>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</si>
  <si>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</si>
  <si>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</si>
  <si>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</si>
  <si>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</si>
  <si>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</si>
  <si>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</si>
  <si>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</si>
  <si>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</si>
  <si>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</si>
  <si>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</si>
  <si>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</si>
  <si>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</si>
  <si>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</si>
  <si>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</si>
  <si>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</si>
  <si>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</si>
  <si>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</si>
  <si>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</si>
  <si>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</si>
  <si>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</si>
  <si>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</si>
  <si>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</si>
  <si>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</si>
  <si>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</si>
  <si>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</si>
  <si>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</si>
  <si>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</si>
  <si>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</si>
  <si>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</si>
  <si>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</si>
  <si>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</si>
  <si>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</si>
  <si>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</si>
  <si>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</si>
  <si>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</si>
  <si>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</si>
  <si>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</si>
  <si>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</si>
  <si>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</si>
  <si>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</si>
  <si>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</si>
  <si>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</si>
  <si>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</si>
  <si>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</si>
  <si>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</si>
  <si>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</si>
  <si>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</si>
  <si>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</si>
  <si>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</si>
  <si>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</si>
  <si>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</si>
  <si>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</si>
  <si>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</si>
  <si>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</si>
  <si>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</si>
  <si>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</si>
  <si>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</si>
  <si>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</si>
  <si>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</si>
  <si>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</si>
  <si>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</si>
  <si>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</si>
  <si>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</si>
  <si>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</si>
  <si>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</si>
  <si>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</si>
  <si>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</si>
  <si>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</si>
  <si>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</si>
  <si>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</si>
  <si>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</si>
  <si>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</si>
  <si>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</si>
  <si>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</si>
  <si>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</si>
  <si>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</si>
  <si>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</si>
  <si>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</si>
  <si>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</si>
  <si>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</si>
  <si>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</si>
  <si>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</si>
  <si>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</si>
  <si>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</si>
  <si>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</si>
  <si>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</si>
  <si>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</si>
  <si>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</si>
  <si>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</si>
  <si>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</si>
  <si>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</si>
  <si>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</si>
  <si>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</si>
  <si>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</si>
  <si>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</si>
  <si>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</si>
  <si>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</si>
  <si>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</si>
  <si>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</si>
  <si>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</si>
  <si>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</si>
  <si>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</si>
  <si>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</si>
  <si>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</si>
  <si>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</si>
  <si>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</si>
  <si>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</si>
  <si>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</si>
  <si>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</si>
  <si>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</si>
  <si>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</si>
  <si>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</si>
  <si>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</si>
  <si>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</si>
  <si>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</si>
  <si>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</si>
  <si>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</si>
  <si>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</si>
  <si>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</si>
  <si>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</si>
  <si>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</si>
  <si>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</si>
  <si>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</si>
  <si>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</si>
  <si>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</si>
  <si>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</si>
  <si>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</si>
  <si>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</si>
  <si>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</si>
  <si>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</si>
  <si>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</si>
  <si>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</si>
  <si>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</si>
  <si>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</si>
  <si>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</si>
  <si>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</si>
  <si>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</si>
  <si>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</si>
  <si>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</si>
  <si>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</si>
  <si>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</si>
  <si>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</si>
  <si>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</si>
  <si>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</si>
  <si>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</si>
  <si>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</si>
  <si>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</si>
  <si>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</si>
  <si>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</si>
  <si>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</si>
  <si>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</si>
  <si>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</si>
  <si>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</si>
  <si>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</si>
  <si>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</si>
  <si>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</si>
  <si>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</si>
  <si>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</si>
  <si>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</si>
  <si>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</si>
  <si>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</si>
  <si>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</si>
  <si>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</si>
  <si>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</si>
  <si>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</si>
  <si>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</si>
  <si>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</si>
  <si>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</si>
  <si>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</si>
  <si>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</si>
  <si>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</si>
  <si>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</si>
  <si>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</si>
  <si>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</si>
  <si>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</si>
  <si>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</si>
  <si>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</si>
  <si>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</si>
  <si>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</si>
  <si>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</si>
  <si>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</si>
  <si>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</si>
  <si>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</si>
  <si>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</si>
  <si>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</si>
  <si>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</si>
  <si>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</si>
  <si>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</si>
  <si>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</si>
  <si>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</si>
  <si>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</si>
  <si>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</si>
  <si>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</si>
  <si>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</si>
  <si>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</si>
  <si>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</si>
  <si>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</si>
  <si>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</si>
  <si>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</si>
  <si>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</si>
  <si>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</si>
  <si>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</si>
  <si>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</si>
  <si>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</si>
  <si>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</si>
  <si>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</si>
  <si>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</si>
  <si>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</si>
  <si>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</si>
  <si>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</si>
  <si>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</si>
  <si>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</si>
  <si>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</si>
  <si>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</si>
  <si>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</si>
  <si>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</si>
  <si>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</si>
  <si>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</si>
  <si>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</si>
  <si>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</si>
  <si>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</si>
  <si>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</si>
  <si>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</si>
  <si>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</si>
  <si>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</si>
  <si>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</si>
  <si>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</si>
  <si>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</si>
  <si>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</si>
  <si>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</si>
  <si>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</si>
  <si>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</si>
  <si>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</si>
  <si>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</si>
  <si>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</si>
  <si>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</si>
  <si>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</si>
  <si>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</si>
  <si>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</si>
  <si>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</si>
  <si>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</si>
  <si>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</si>
  <si>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</si>
  <si>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</si>
  <si>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</si>
  <si>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</si>
  <si>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</si>
  <si>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</si>
  <si>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</si>
  <si>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</si>
  <si>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</si>
  <si>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</si>
  <si>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</si>
  <si>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</si>
  <si>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</si>
  <si>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</si>
  <si>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</si>
  <si>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</si>
  <si>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</si>
  <si>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</si>
  <si>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</si>
  <si>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</si>
  <si>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</si>
  <si>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</si>
  <si>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</si>
  <si>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</si>
  <si>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</si>
  <si>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</si>
  <si>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</si>
  <si>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</si>
  <si>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</si>
  <si>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</si>
  <si>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</si>
  <si>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</si>
  <si>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</si>
  <si>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</si>
  <si>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</si>
  <si>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</si>
  <si>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</si>
  <si>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</si>
  <si>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</si>
  <si>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</si>
  <si>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</si>
  <si>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</si>
  <si>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</si>
  <si>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</si>
  <si>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</si>
  <si>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</si>
  <si>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</si>
  <si>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</si>
  <si>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</si>
  <si>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</si>
  <si>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</si>
  <si>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</si>
  <si>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</si>
  <si>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</si>
  <si>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</si>
  <si>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</si>
  <si>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</si>
  <si>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</si>
  <si>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</si>
  <si>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</si>
  <si>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</si>
  <si>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</si>
  <si>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</si>
  <si>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</si>
  <si>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</si>
  <si>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</si>
  <si>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</si>
  <si>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</si>
  <si>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</si>
  <si>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</si>
  <si>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</si>
  <si>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</si>
  <si>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</si>
  <si>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</si>
  <si>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</si>
  <si>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</si>
  <si>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</si>
  <si>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</si>
  <si>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</si>
  <si>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</si>
  <si>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</si>
  <si>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</si>
  <si>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</si>
  <si>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</si>
  <si>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</si>
  <si>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</si>
  <si>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</si>
  <si>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</si>
  <si>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</si>
  <si>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</si>
  <si>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</si>
  <si>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</si>
  <si>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</si>
  <si>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</si>
  <si>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</si>
  <si>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</si>
  <si>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</si>
  <si>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</si>
  <si>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</si>
  <si>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</si>
  <si>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</si>
  <si>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</si>
  <si>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</si>
  <si>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</si>
  <si>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</si>
  <si>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</si>
  <si>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</si>
  <si>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</si>
  <si>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</si>
  <si>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</si>
  <si>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</si>
  <si>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</si>
  <si>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</si>
  <si>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</si>
  <si>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</si>
  <si>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</si>
  <si>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</si>
  <si>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</si>
  <si>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</si>
  <si>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</si>
  <si>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</si>
  <si>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</si>
  <si>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</si>
  <si>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</si>
  <si>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</si>
  <si>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</si>
  <si>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</si>
  <si>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</si>
  <si>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</si>
  <si>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</si>
  <si>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</si>
  <si>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</si>
  <si>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</si>
  <si>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</si>
  <si>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</si>
  <si>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</si>
  <si>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</si>
  <si>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</si>
  <si>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</si>
  <si>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</si>
  <si>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</si>
  <si>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</si>
  <si>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</si>
  <si>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</si>
  <si>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</si>
  <si>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</si>
  <si>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</si>
  <si>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</si>
  <si>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</si>
  <si>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</si>
  <si>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</si>
  <si>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</si>
  <si>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</si>
  <si>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</si>
  <si>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</si>
  <si>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</si>
  <si>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</si>
  <si>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</si>
  <si>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</si>
  <si>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</si>
  <si>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</si>
  <si>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</si>
  <si>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</si>
  <si>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</si>
  <si>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</si>
  <si>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</si>
  <si>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</si>
  <si>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</si>
  <si>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</si>
  <si>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</si>
  <si>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</si>
  <si>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</si>
  <si>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</si>
  <si>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</si>
  <si>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</si>
  <si>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</si>
  <si>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</si>
  <si>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</si>
  <si>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</si>
  <si>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</si>
  <si>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</si>
  <si>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</si>
  <si>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</si>
  <si>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</si>
  <si>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</si>
  <si>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</si>
  <si>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</si>
  <si>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</si>
  <si>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</si>
  <si>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</si>
  <si>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</si>
  <si>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</si>
  <si>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</si>
  <si>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</si>
  <si>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</si>
  <si>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</si>
  <si>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</si>
  <si>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</si>
  <si>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</si>
  <si>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</si>
  <si>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</si>
  <si>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</si>
  <si>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</si>
  <si>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</si>
  <si>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</si>
  <si>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</si>
  <si>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</si>
  <si>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</si>
  <si>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</si>
  <si>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</si>
  <si>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</si>
  <si>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</si>
  <si>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</si>
  <si>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</si>
  <si>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</si>
  <si>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</si>
  <si>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</si>
  <si>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</si>
  <si>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</si>
  <si>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</si>
  <si>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</si>
  <si>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</si>
  <si>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</si>
  <si>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</si>
  <si>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</si>
  <si>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</si>
  <si>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</si>
  <si>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</si>
  <si>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</si>
  <si>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</si>
  <si>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</si>
  <si>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</si>
  <si>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</si>
  <si>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</si>
  <si>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</si>
  <si>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</si>
  <si>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</si>
  <si>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</si>
  <si>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</si>
  <si>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</si>
  <si>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</si>
  <si>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</si>
  <si>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</si>
  <si>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</si>
  <si>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</si>
  <si>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</si>
  <si>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</si>
  <si>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</si>
  <si>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</si>
  <si>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</si>
  <si>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</si>
  <si>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</si>
  <si>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</si>
  <si>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</si>
  <si>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</si>
  <si>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</si>
  <si>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</si>
  <si>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</si>
  <si>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</si>
  <si>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</si>
  <si>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</si>
  <si>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</si>
  <si>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</si>
  <si>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</si>
  <si>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</si>
  <si>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</si>
  <si>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</si>
  <si>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</si>
  <si>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</si>
  <si>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</si>
  <si>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</si>
  <si>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</si>
  <si>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</si>
  <si>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</si>
  <si>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</si>
  <si>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</si>
  <si>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</si>
  <si>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</si>
  <si>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</si>
  <si>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</si>
  <si>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</si>
  <si>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</si>
  <si>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</si>
  <si>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</si>
  <si>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</si>
  <si>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</si>
  <si>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</si>
  <si>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</si>
  <si>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</si>
  <si>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</si>
  <si>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</si>
  <si>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</si>
  <si>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</si>
  <si>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</si>
  <si>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</si>
  <si>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</si>
  <si>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</si>
  <si>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</si>
  <si>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</si>
  <si>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</si>
  <si>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</si>
  <si>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</si>
  <si>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</si>
  <si>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</si>
  <si>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</si>
  <si>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</si>
  <si>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</si>
  <si>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</si>
  <si>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</si>
  <si>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</si>
  <si>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</si>
  <si>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</si>
  <si>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</si>
  <si>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</si>
  <si>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</si>
  <si>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</si>
  <si>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</si>
  <si>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</si>
  <si>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</si>
  <si>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</si>
  <si>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</si>
  <si>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</si>
  <si>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</si>
  <si>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</si>
  <si>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</si>
  <si>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</si>
  <si>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</si>
  <si>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</si>
  <si>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</si>
  <si>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</si>
  <si>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</si>
  <si>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</si>
  <si>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</si>
  <si>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</si>
  <si>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</si>
  <si>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</si>
  <si>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</si>
  <si>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</si>
  <si>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</si>
  <si>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</si>
  <si>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</si>
  <si>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</si>
  <si>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</si>
  <si>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</si>
  <si>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</si>
  <si>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</si>
  <si>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</si>
  <si>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</si>
  <si>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</si>
  <si>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</si>
  <si>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</si>
  <si>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</si>
  <si>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</si>
  <si>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</si>
  <si>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</si>
  <si>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</si>
  <si>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</si>
  <si>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</si>
  <si>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</si>
  <si>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</si>
  <si>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</si>
  <si>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</si>
  <si>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</si>
  <si>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</si>
  <si>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</si>
  <si>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</si>
  <si>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</si>
  <si>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</si>
  <si>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</si>
  <si>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</si>
  <si>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</si>
  <si>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</si>
  <si>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</si>
  <si>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</si>
  <si>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</si>
  <si>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</si>
  <si>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</si>
  <si>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</si>
  <si>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</si>
  <si>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</si>
  <si>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</si>
  <si>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</si>
  <si>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</si>
  <si>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</si>
  <si>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</si>
  <si>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</si>
  <si>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</si>
  <si>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</si>
  <si>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</si>
  <si>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</si>
  <si>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</si>
  <si>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</si>
  <si>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</si>
  <si>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</si>
  <si>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</si>
  <si>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</si>
  <si>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</si>
  <si>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</si>
  <si>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</si>
  <si>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</si>
  <si>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</si>
  <si>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</si>
  <si>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</si>
  <si>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</si>
  <si>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</si>
  <si>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</si>
  <si>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</si>
  <si>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</si>
  <si>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</si>
  <si>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</si>
  <si>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</si>
  <si>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</si>
  <si>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</si>
  <si>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</si>
  <si>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</si>
  <si>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</si>
  <si>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</si>
  <si>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</si>
  <si>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</si>
  <si>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</si>
  <si>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</si>
  <si>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</si>
  <si>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</si>
  <si>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</si>
  <si>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</si>
  <si>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</si>
  <si>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</si>
  <si>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</si>
  <si>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</si>
  <si>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</si>
  <si>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</si>
  <si>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</si>
  <si>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</si>
  <si>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</si>
  <si>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</si>
  <si>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</si>
  <si>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</si>
  <si>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</si>
  <si>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</si>
  <si>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</si>
  <si>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</si>
  <si>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</si>
  <si>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</si>
  <si>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</si>
  <si>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</si>
  <si>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</si>
  <si>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</si>
  <si>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</si>
  <si>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</si>
  <si>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</si>
  <si>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</si>
  <si>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</si>
  <si>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</si>
  <si>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</si>
  <si>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</si>
  <si>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</si>
  <si>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</si>
  <si>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</si>
  <si>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</si>
  <si>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</si>
  <si>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</si>
  <si>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</si>
  <si>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</si>
  <si>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</si>
  <si>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</si>
  <si>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</si>
  <si>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</si>
  <si>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</si>
  <si>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</si>
  <si>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</si>
  <si>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</si>
  <si>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</si>
  <si>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</si>
  <si>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</si>
  <si>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</si>
  <si>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</si>
  <si>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</si>
  <si>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</si>
  <si>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</si>
  <si>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</si>
  <si>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</si>
  <si>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</si>
  <si>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</si>
  <si>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</si>
  <si>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</si>
  <si>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</si>
  <si>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</si>
  <si>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</si>
  <si>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</si>
  <si>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</si>
  <si>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</si>
  <si>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</si>
  <si>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</si>
  <si>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</si>
  <si>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</si>
  <si>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</si>
  <si>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</si>
  <si>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</si>
  <si>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</si>
  <si>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</si>
  <si>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</si>
  <si>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</si>
  <si>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</si>
  <si>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</si>
  <si>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</si>
  <si>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</si>
  <si>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</si>
  <si>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</si>
  <si>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</si>
  <si>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</si>
  <si>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</si>
  <si>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</si>
  <si>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</si>
  <si>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</si>
  <si>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</si>
  <si>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</si>
  <si>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</si>
  <si>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</si>
  <si>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</si>
  <si>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</si>
  <si>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</si>
  <si>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</si>
  <si>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</si>
  <si>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</si>
  <si>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</si>
  <si>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</si>
  <si>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</si>
  <si>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</si>
  <si>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</si>
  <si>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</si>
  <si>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</si>
  <si>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</si>
  <si>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</si>
  <si>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</si>
  <si>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</si>
  <si>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</si>
  <si>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</si>
  <si>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</si>
  <si>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</si>
  <si>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</si>
  <si>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</si>
  <si>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</si>
  <si>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</si>
  <si>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</si>
  <si>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</si>
  <si>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</si>
  <si>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</si>
  <si>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</si>
  <si>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</si>
  <si>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</si>
  <si>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</si>
  <si>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</si>
  <si>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</si>
  <si>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</si>
  <si>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</si>
  <si>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</si>
  <si>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</si>
  <si>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</si>
  <si>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</si>
  <si>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</si>
  <si>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</si>
  <si>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</si>
  <si>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</si>
  <si>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</si>
  <si>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</si>
  <si>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</si>
  <si>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</si>
  <si>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</si>
  <si>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</si>
  <si>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</si>
  <si>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</si>
  <si>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</si>
  <si>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</si>
  <si>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</si>
  <si>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</si>
  <si>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</si>
  <si>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</si>
  <si>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</si>
  <si>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</si>
  <si>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</si>
  <si>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</si>
  <si>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</si>
  <si>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</si>
  <si>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</si>
  <si>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</si>
  <si>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</si>
  <si>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</si>
  <si>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</si>
  <si>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</si>
  <si>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</si>
  <si>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</si>
  <si>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</si>
  <si>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</si>
  <si>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</si>
  <si>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</si>
  <si>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</si>
  <si>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</si>
  <si>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</si>
  <si>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</si>
  <si>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</si>
  <si>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</si>
  <si>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</si>
  <si>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</si>
  <si>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</si>
  <si>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</si>
  <si>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</si>
  <si>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</si>
  <si>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</si>
  <si>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</si>
  <si>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</si>
  <si>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</si>
  <si>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</si>
  <si>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</si>
  <si>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</si>
  <si>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</si>
  <si>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</si>
  <si>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</si>
  <si>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</si>
  <si>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</si>
  <si>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</si>
  <si>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</si>
  <si>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</si>
  <si>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</si>
  <si>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</si>
  <si>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</si>
  <si>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</si>
  <si>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</si>
  <si>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</si>
  <si>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</si>
  <si>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</si>
  <si>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</si>
  <si>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</si>
  <si>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</si>
  <si>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</si>
  <si>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</si>
  <si>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</si>
  <si>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</si>
  <si>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</si>
  <si>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</si>
  <si>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</si>
  <si>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</si>
  <si>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</si>
  <si>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</si>
  <si>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</si>
  <si>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</si>
  <si>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</si>
  <si>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</si>
  <si>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</si>
  <si>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</si>
  <si>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</si>
  <si>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</si>
  <si>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</si>
  <si>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</si>
  <si>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</si>
  <si>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</si>
  <si>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</si>
  <si>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</si>
  <si>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</si>
  <si>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</si>
  <si>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</si>
  <si>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</si>
  <si>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</si>
  <si>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</si>
  <si>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</si>
  <si>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</si>
  <si>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</si>
  <si>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</si>
  <si>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</si>
  <si>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</si>
  <si>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</si>
  <si>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</si>
  <si>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</si>
  <si>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</si>
  <si>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</si>
  <si>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</si>
  <si>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</si>
  <si>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</si>
  <si>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</si>
  <si>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</si>
  <si>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</si>
  <si>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</si>
  <si>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</si>
  <si>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</si>
  <si>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</si>
  <si>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</si>
  <si>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</si>
  <si>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</si>
  <si>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</si>
  <si>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</si>
  <si>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</si>
  <si>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</si>
  <si>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</si>
  <si>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</si>
  <si>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</si>
  <si>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</si>
  <si>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</si>
  <si>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</si>
  <si>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</si>
  <si>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</si>
  <si>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</si>
  <si>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</si>
  <si>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</si>
  <si>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</si>
  <si>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</si>
  <si>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</si>
  <si>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</si>
  <si>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</si>
  <si>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</si>
  <si>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</si>
  <si>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</si>
  <si>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</si>
  <si>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</si>
  <si>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</si>
  <si>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</si>
  <si>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</si>
  <si>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</si>
  <si>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</si>
  <si>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</si>
  <si>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</si>
  <si>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</si>
  <si>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</si>
  <si>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</si>
  <si>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</si>
  <si>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</si>
  <si>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</si>
  <si>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</si>
  <si>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</si>
  <si>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</si>
  <si>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</si>
  <si>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</si>
  <si>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</si>
  <si>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</si>
  <si>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</si>
  <si>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</si>
  <si>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</si>
  <si>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</si>
  <si>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</si>
  <si>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</si>
  <si>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</si>
  <si>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</si>
  <si>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</si>
  <si>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</si>
  <si>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</si>
  <si>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</si>
  <si>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</si>
  <si>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</si>
  <si>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</si>
  <si>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</si>
  <si>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</si>
  <si>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</si>
  <si>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</si>
  <si>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</si>
  <si>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</si>
  <si>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</si>
  <si>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</si>
  <si>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</si>
  <si>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</si>
  <si>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</si>
  <si>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</si>
  <si>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</si>
  <si>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</si>
  <si>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</si>
  <si>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</si>
  <si>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</si>
  <si>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</si>
  <si>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</si>
  <si>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</si>
  <si>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</si>
  <si>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</si>
  <si>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</si>
  <si>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</si>
  <si>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</si>
  <si>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</si>
  <si>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</si>
  <si>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</si>
  <si>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</si>
  <si>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</si>
  <si>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</si>
  <si>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</si>
  <si>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</si>
  <si>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</si>
  <si>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</si>
  <si>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</si>
  <si>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</si>
  <si>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</si>
  <si>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</si>
  <si>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</si>
  <si>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</si>
  <si>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</si>
  <si>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</si>
  <si>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</si>
  <si>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</si>
  <si>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</si>
  <si>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</si>
  <si>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</si>
  <si>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</si>
  <si>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</si>
  <si>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</si>
  <si>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</si>
  <si>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</si>
  <si>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</si>
  <si>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</si>
  <si>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</si>
  <si>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</si>
  <si>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</si>
  <si>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</si>
  <si>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</si>
  <si>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</si>
  <si>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</si>
  <si>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</si>
  <si>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</si>
  <si>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</si>
  <si>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</si>
  <si>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</si>
  <si>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</si>
  <si>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</si>
  <si>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</si>
  <si>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</si>
  <si>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</si>
  <si>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</si>
  <si>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</si>
  <si>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</si>
  <si>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</si>
  <si>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</si>
  <si>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</si>
  <si>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</si>
  <si>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</si>
  <si>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</si>
  <si>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</si>
  <si>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</si>
  <si>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</si>
  <si>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</si>
  <si>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</si>
  <si>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</si>
  <si>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</si>
  <si>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</si>
  <si>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</si>
  <si>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</si>
  <si>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</si>
  <si>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</si>
  <si>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</si>
  <si>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</si>
  <si>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</si>
  <si>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</si>
  <si>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</si>
  <si>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</si>
  <si>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</si>
  <si>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</si>
  <si>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</si>
  <si>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</si>
  <si>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</si>
  <si>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</si>
  <si>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</si>
  <si>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</si>
  <si>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</si>
  <si>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</si>
  <si>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</si>
  <si>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</si>
  <si>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</si>
  <si>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</si>
  <si>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</si>
  <si>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</si>
  <si>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</si>
  <si>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</si>
  <si>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</si>
  <si>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</si>
  <si>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</si>
  <si>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</si>
  <si>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</si>
  <si>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</si>
  <si>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</si>
  <si>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</si>
  <si>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</si>
  <si>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</si>
  <si>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</si>
  <si>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</si>
  <si>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</si>
  <si>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</si>
  <si>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</si>
  <si>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</si>
  <si>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</si>
  <si>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</si>
  <si>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</si>
  <si>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</si>
  <si>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</si>
  <si>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</si>
  <si>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</si>
  <si>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</si>
  <si>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</si>
  <si>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</si>
  <si>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</si>
  <si>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</si>
  <si>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</si>
  <si>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</si>
  <si>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</si>
  <si>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</si>
  <si>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</si>
  <si>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</si>
  <si>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</si>
  <si>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</si>
  <si>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</si>
  <si>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</si>
  <si>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</si>
  <si>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</si>
  <si>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</si>
  <si>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</si>
  <si>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</si>
  <si>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</si>
  <si>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</si>
  <si>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</si>
  <si>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</si>
  <si>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</si>
  <si>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</si>
  <si>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</si>
  <si>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</si>
  <si>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</si>
  <si>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</si>
  <si>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</si>
  <si>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</si>
  <si>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</si>
  <si>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</si>
  <si>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</si>
  <si>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</si>
  <si>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</si>
  <si>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</si>
  <si>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</si>
  <si>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</si>
  <si>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</si>
  <si>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</si>
  <si>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</si>
  <si>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</si>
  <si>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</si>
  <si>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</si>
  <si>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</si>
  <si>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</si>
  <si>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</si>
  <si>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</si>
  <si>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</si>
  <si>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</si>
  <si>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</si>
  <si>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</si>
  <si>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</si>
  <si>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</si>
  <si>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</si>
  <si>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</si>
  <si>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</si>
  <si>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</si>
  <si>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</si>
  <si>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</si>
  <si>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</si>
  <si>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</si>
  <si>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</si>
  <si>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</si>
  <si>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</si>
  <si>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</si>
  <si>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</si>
  <si>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</si>
  <si>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</si>
  <si>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</si>
  <si>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</si>
  <si>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</si>
  <si>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</si>
  <si>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</si>
  <si>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</si>
  <si>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</si>
  <si>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</si>
  <si>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</si>
  <si>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</si>
  <si>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</si>
  <si>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</si>
  <si>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</si>
  <si>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</si>
  <si>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</si>
  <si>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</si>
  <si>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</si>
  <si>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</si>
  <si>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</si>
  <si>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</si>
  <si>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</si>
  <si>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</si>
  <si>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</si>
  <si>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</si>
  <si>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</si>
  <si>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</si>
  <si>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</si>
  <si>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</si>
  <si>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</si>
  <si>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</si>
  <si>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</si>
  <si>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</si>
  <si>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</si>
  <si>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</si>
  <si>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</si>
  <si>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</si>
  <si>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</si>
  <si>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</si>
  <si>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</si>
  <si>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</si>
  <si>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</si>
  <si>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</si>
  <si>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</si>
  <si>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</si>
  <si>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</si>
  <si>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</si>
  <si>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</si>
  <si>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</si>
  <si>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</si>
  <si>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</si>
  <si>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</si>
  <si>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</si>
  <si>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</si>
  <si>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</si>
  <si>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</si>
  <si>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</si>
  <si>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</si>
  <si>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</si>
  <si>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</si>
  <si>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</si>
  <si>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</si>
  <si>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</si>
  <si>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</si>
  <si>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</si>
  <si>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</si>
  <si>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</si>
  <si>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</si>
  <si>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</si>
  <si>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</si>
  <si>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</si>
  <si>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</si>
  <si>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</si>
  <si>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</si>
  <si>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</si>
  <si>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</si>
  <si>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</si>
  <si>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</si>
  <si>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</si>
  <si>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</si>
  <si>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</si>
  <si>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</si>
  <si>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</si>
  <si>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</si>
  <si>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</si>
  <si>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</si>
  <si>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</si>
  <si>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</si>
  <si>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</si>
  <si>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</si>
  <si>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</si>
  <si>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</si>
  <si>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</si>
  <si>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</si>
  <si>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</si>
  <si>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</si>
  <si>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</si>
  <si>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</si>
  <si>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</si>
  <si>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</si>
  <si>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</si>
  <si>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</si>
  <si>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</si>
  <si>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</si>
  <si>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</si>
  <si>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</si>
  <si>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</si>
  <si>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</si>
  <si>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</si>
  <si>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</si>
  <si>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</si>
  <si>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</si>
  <si>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</si>
  <si>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</si>
  <si>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</si>
  <si>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</si>
  <si>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</si>
  <si>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</si>
  <si>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</si>
  <si>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</si>
  <si>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</si>
  <si>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</si>
  <si>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</si>
  <si>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</si>
  <si>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</si>
  <si>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</si>
  <si>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</si>
  <si>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</si>
  <si>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</si>
  <si>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</si>
  <si>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</si>
  <si>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</si>
  <si>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</si>
  <si>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</si>
  <si>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</si>
  <si>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</si>
  <si>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</si>
  <si>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</si>
  <si>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</si>
  <si>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</si>
  <si>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</si>
  <si>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</si>
  <si>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</si>
  <si>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</si>
  <si>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</si>
  <si>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</si>
  <si>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</si>
  <si>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</si>
  <si>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</si>
  <si>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</si>
  <si>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</si>
  <si>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</si>
  <si>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</si>
  <si>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</si>
  <si>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</si>
  <si>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</si>
  <si>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</si>
  <si>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</si>
  <si>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</si>
  <si>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</si>
  <si>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</si>
  <si>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</si>
  <si>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</si>
  <si>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</si>
  <si>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</si>
  <si>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</si>
  <si>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</si>
  <si>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</si>
  <si>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</si>
  <si>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</si>
  <si>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</si>
  <si>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</si>
  <si>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</si>
  <si>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</si>
  <si>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</si>
  <si>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</si>
  <si>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</si>
  <si>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</si>
  <si>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</si>
  <si>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</si>
  <si>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</si>
  <si>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</si>
  <si>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</si>
  <si>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</si>
  <si>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</si>
  <si>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</si>
  <si>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</si>
  <si>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</si>
  <si>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</si>
  <si>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</si>
  <si>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</si>
  <si>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</si>
  <si>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</si>
  <si>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</si>
  <si>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</si>
  <si>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</si>
  <si>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</si>
  <si>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</si>
  <si>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</si>
  <si>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</si>
  <si>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</si>
  <si>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</si>
  <si>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</si>
  <si>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</si>
  <si>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</si>
  <si>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</si>
  <si>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</si>
  <si>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</si>
  <si>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</si>
  <si>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</si>
  <si>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</si>
  <si>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</si>
  <si>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</si>
  <si>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</si>
  <si>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</si>
  <si>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</si>
  <si>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</si>
  <si>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</si>
  <si>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</si>
  <si>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</si>
  <si>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</si>
  <si>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</si>
  <si>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</si>
  <si>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</si>
  <si>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</si>
  <si>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</si>
  <si>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</si>
  <si>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</si>
  <si>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</si>
  <si>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</si>
  <si>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</si>
  <si>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</si>
  <si>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</si>
  <si>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</si>
  <si>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</si>
  <si>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</si>
  <si>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</si>
  <si>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</si>
  <si>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</si>
  <si>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</si>
  <si>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</si>
  <si>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</si>
  <si>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</si>
  <si>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</si>
  <si>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</si>
  <si>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</si>
  <si>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</si>
  <si>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</si>
  <si>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</si>
  <si>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</si>
  <si>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</si>
  <si>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</si>
  <si>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</si>
  <si>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</si>
  <si>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</si>
  <si>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</si>
  <si>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</si>
  <si>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</si>
  <si>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</si>
  <si>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</si>
  <si>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</si>
  <si>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</si>
  <si>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</si>
  <si>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</si>
  <si>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</si>
  <si>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</si>
  <si>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</si>
  <si>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</si>
  <si>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</si>
  <si>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</si>
  <si>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</si>
  <si>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</si>
  <si>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</si>
  <si>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</si>
  <si>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</si>
  <si>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</si>
  <si>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</si>
  <si>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</si>
  <si>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</si>
  <si>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</si>
  <si>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</si>
  <si>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</si>
  <si>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</si>
  <si>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</si>
  <si>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</si>
  <si>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</si>
  <si>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</si>
  <si>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</si>
  <si>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</si>
  <si>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</si>
  <si>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</si>
  <si>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</si>
  <si>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</si>
  <si>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</si>
  <si>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</si>
  <si>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</si>
  <si>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</si>
  <si>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</si>
  <si>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</si>
  <si>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</si>
  <si>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</si>
  <si>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</si>
  <si>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</si>
  <si>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</si>
  <si>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</si>
  <si>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</si>
  <si>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</si>
  <si>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</si>
  <si>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</si>
  <si>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</si>
  <si>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</si>
  <si>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</si>
  <si>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</si>
  <si>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</si>
  <si>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</si>
  <si>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</si>
  <si>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</si>
  <si>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</si>
  <si>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</si>
  <si>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</si>
  <si>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</si>
  <si>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</si>
  <si>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</si>
  <si>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</si>
  <si>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</si>
  <si>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</si>
  <si>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</si>
  <si>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</si>
  <si>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</si>
  <si>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</si>
  <si>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</si>
  <si>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</si>
  <si>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</si>
  <si>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</si>
  <si>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</si>
  <si>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</si>
  <si>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</si>
  <si>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</si>
  <si>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</si>
  <si>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</si>
  <si>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</si>
  <si>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</si>
  <si>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</si>
  <si>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</si>
  <si>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</si>
  <si>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</si>
  <si>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</si>
  <si>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</si>
  <si>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</si>
  <si>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</si>
  <si>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</si>
  <si>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</si>
  <si>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</si>
  <si>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</si>
  <si>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</si>
  <si>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</si>
  <si>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</si>
  <si>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</si>
  <si>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</si>
  <si>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</si>
  <si>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</si>
  <si>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</si>
  <si>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</si>
  <si>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</si>
  <si>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</si>
  <si>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</si>
  <si>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</si>
  <si>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</si>
  <si>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</si>
  <si>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</si>
  <si>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</si>
  <si>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</si>
  <si>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</si>
  <si>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</si>
  <si>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</si>
  <si>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</si>
  <si>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</si>
  <si>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</si>
  <si>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</si>
  <si>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</si>
  <si>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</si>
  <si>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</si>
  <si>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</si>
  <si>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</si>
  <si>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</si>
  <si>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</si>
  <si>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</si>
  <si>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</si>
  <si>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</si>
  <si>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</si>
  <si>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</si>
  <si>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</si>
  <si>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</si>
  <si>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</si>
  <si>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</si>
  <si>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</si>
  <si>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</si>
  <si>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</si>
  <si>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</si>
  <si>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</si>
  <si>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</si>
  <si>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</si>
  <si>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</si>
  <si>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</si>
  <si>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</si>
  <si>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</si>
  <si>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</si>
  <si>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</si>
  <si>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</si>
  <si>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</si>
  <si>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</si>
  <si>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</si>
  <si>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</si>
  <si>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</si>
  <si>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</si>
  <si>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</si>
  <si>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</si>
  <si>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</si>
  <si>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</si>
  <si>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</si>
  <si>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</si>
  <si>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</si>
  <si>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</si>
  <si>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</si>
  <si>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</si>
  <si>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</si>
  <si>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</si>
  <si>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</si>
  <si>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</si>
  <si>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</si>
  <si>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</si>
  <si>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</si>
  <si>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</si>
  <si>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</si>
  <si>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</si>
  <si>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</si>
  <si>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</si>
  <si>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</si>
  <si>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</si>
  <si>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</si>
  <si>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</si>
  <si>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</si>
  <si>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</si>
  <si>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</si>
  <si>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</si>
  <si>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</si>
  <si>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</si>
  <si>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</si>
  <si>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</si>
  <si>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</si>
  <si>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</si>
  <si>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</si>
  <si>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</si>
  <si>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</si>
  <si>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</si>
  <si>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</si>
  <si>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</si>
  <si>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</si>
  <si>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</si>
  <si>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</si>
  <si>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</si>
  <si>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</si>
  <si>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</si>
  <si>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</si>
  <si>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</si>
  <si>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</si>
  <si>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</si>
  <si>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</si>
  <si>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</si>
  <si>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</si>
  <si>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</si>
  <si>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</si>
  <si>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</si>
  <si>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</si>
  <si>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</si>
  <si>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</si>
  <si>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</si>
  <si>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</si>
  <si>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</si>
  <si>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</si>
  <si>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</si>
  <si>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</si>
  <si>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</si>
  <si>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</si>
  <si>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</si>
  <si>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</si>
  <si>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</si>
  <si>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</si>
  <si>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</si>
  <si>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</si>
  <si>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</si>
  <si>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</si>
  <si>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</si>
  <si>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</si>
  <si>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</si>
  <si>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</si>
  <si>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</si>
  <si>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</si>
  <si>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</si>
  <si>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</si>
  <si>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</si>
  <si>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</si>
  <si>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</si>
  <si>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</si>
  <si>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</si>
  <si>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</si>
  <si>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</si>
  <si>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</si>
  <si>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</si>
  <si>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</si>
  <si>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</si>
  <si>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</si>
  <si>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</si>
  <si>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</si>
  <si>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</si>
  <si>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</si>
  <si>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</si>
  <si>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</si>
  <si>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</si>
  <si>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</si>
  <si>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</si>
  <si>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</si>
  <si>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</si>
  <si>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</si>
  <si>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</si>
  <si>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</si>
  <si>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</si>
  <si>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</si>
  <si>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</si>
  <si>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</si>
  <si>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</si>
  <si>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</si>
  <si>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</si>
  <si>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</si>
  <si>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</si>
  <si>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</si>
  <si>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</si>
  <si>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</si>
  <si>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</si>
  <si>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</si>
  <si>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</si>
  <si>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</si>
  <si>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</si>
  <si>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</si>
  <si>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</si>
  <si>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</si>
  <si>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</si>
  <si>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</si>
  <si>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</si>
  <si>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</si>
  <si>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</si>
  <si>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</si>
  <si>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</si>
  <si>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</si>
  <si>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</si>
  <si>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</si>
  <si>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</si>
  <si>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</si>
  <si>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</si>
  <si>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</si>
  <si>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</si>
  <si>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</si>
  <si>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</si>
  <si>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</si>
  <si>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</si>
  <si>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</si>
  <si>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</si>
  <si>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</si>
  <si>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</si>
  <si>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</si>
  <si>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</si>
  <si>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</si>
  <si>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</si>
  <si>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</si>
  <si>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</si>
  <si>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</si>
  <si>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</si>
  <si>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</si>
  <si>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</si>
  <si>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</si>
  <si>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</si>
  <si>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</si>
  <si>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</si>
  <si>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</si>
  <si>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</si>
  <si>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</si>
  <si>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</si>
  <si>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</si>
  <si>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</si>
  <si>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</si>
  <si>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</si>
  <si>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</si>
  <si>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</si>
  <si>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</si>
  <si>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</si>
  <si>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</si>
  <si>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</si>
  <si>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</si>
  <si>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</si>
  <si>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</si>
  <si>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</si>
  <si>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</si>
  <si>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</si>
  <si>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</si>
  <si>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</si>
  <si>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</si>
  <si>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</si>
  <si>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</si>
  <si>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</si>
  <si>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</si>
  <si>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</si>
  <si>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</si>
  <si>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</si>
  <si>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</si>
  <si>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</si>
  <si>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</si>
  <si>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</si>
  <si>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</si>
  <si>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</si>
  <si>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</si>
  <si>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</si>
  <si>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</si>
  <si>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</si>
  <si>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</si>
  <si>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</si>
  <si>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</si>
  <si>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</si>
  <si>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</si>
  <si>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</si>
  <si>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</si>
  <si>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</si>
  <si>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</si>
  <si>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</si>
  <si>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</si>
  <si>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</si>
  <si>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</si>
  <si>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</si>
  <si>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</si>
  <si>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</si>
  <si>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</si>
  <si>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</si>
  <si>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</si>
  <si>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</si>
  <si>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</si>
  <si>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</si>
  <si>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</si>
  <si>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</si>
  <si>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</si>
  <si>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</si>
  <si>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</si>
  <si>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</si>
  <si>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</si>
  <si>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</si>
  <si>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</si>
  <si>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</si>
  <si>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</si>
  <si>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</si>
  <si>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</si>
  <si>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</si>
  <si>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</si>
  <si>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</si>
  <si>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</si>
  <si>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</si>
  <si>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</si>
  <si>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</si>
  <si>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</si>
  <si>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</si>
  <si>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</si>
  <si>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</si>
  <si>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</si>
  <si>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</si>
  <si>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</si>
  <si>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</si>
  <si>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</si>
  <si>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</si>
  <si>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</si>
  <si>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</si>
  <si>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</si>
  <si>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</si>
  <si>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</si>
  <si>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</si>
  <si>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</si>
  <si>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</si>
  <si>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</si>
  <si>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</si>
  <si>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</si>
  <si>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</si>
  <si>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</si>
  <si>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</si>
  <si>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</si>
  <si>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</si>
  <si>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</si>
  <si>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</si>
  <si>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</si>
  <si>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</si>
  <si>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</si>
  <si>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</si>
  <si>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</si>
  <si>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</si>
  <si>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</si>
  <si>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</si>
  <si>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</si>
  <si>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</si>
  <si>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</si>
  <si>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</si>
  <si>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</si>
  <si>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</si>
  <si>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</si>
  <si>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</si>
  <si>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</si>
  <si>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</si>
  <si>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</si>
  <si>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</si>
  <si>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</si>
  <si>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</si>
  <si>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</si>
  <si>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</si>
  <si>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</si>
  <si>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</si>
  <si>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</si>
  <si>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</si>
  <si>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</si>
  <si>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</si>
  <si>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</si>
  <si>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</si>
  <si>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</si>
  <si>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</si>
  <si>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</si>
  <si>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</si>
  <si>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</si>
  <si>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</si>
  <si>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</si>
  <si>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</si>
  <si>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</si>
  <si>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</si>
  <si>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</si>
  <si>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</si>
  <si>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</si>
  <si>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</si>
  <si>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</si>
  <si>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</si>
  <si>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</si>
  <si>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</si>
  <si>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</si>
  <si>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</si>
  <si>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</si>
  <si>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</si>
  <si>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</si>
  <si>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</si>
  <si>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</si>
  <si>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</si>
  <si>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</si>
  <si>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</si>
  <si>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</si>
  <si>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</si>
  <si>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</si>
  <si>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</si>
  <si>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</si>
  <si>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</si>
  <si>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</si>
  <si>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</si>
  <si>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</si>
  <si>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</si>
  <si>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</si>
  <si>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</si>
  <si>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</si>
  <si>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</si>
  <si>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</si>
  <si>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</si>
  <si>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</si>
  <si>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</si>
  <si>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</si>
  <si>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</si>
  <si>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</si>
  <si>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</si>
  <si>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</si>
  <si>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</si>
  <si>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</si>
  <si>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</si>
  <si>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</si>
  <si>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</si>
  <si>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</si>
  <si>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</si>
  <si>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</si>
  <si>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</si>
  <si>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</si>
  <si>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</si>
  <si>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</si>
  <si>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</si>
  <si>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</si>
  <si>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</si>
  <si>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</si>
  <si>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</si>
  <si>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</si>
  <si>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</si>
  <si>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</si>
  <si>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</si>
  <si>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</si>
  <si>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</si>
  <si>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</si>
  <si>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</si>
  <si>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</si>
  <si>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</si>
  <si>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</si>
  <si>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</si>
  <si>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</si>
  <si>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</si>
  <si>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</si>
  <si>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</si>
  <si>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</si>
  <si>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</si>
  <si>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</si>
  <si>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</si>
  <si>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</si>
  <si>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</si>
  <si>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</si>
  <si>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</si>
  <si>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</si>
  <si>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</si>
  <si>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</si>
  <si>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</si>
  <si>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</si>
  <si>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</si>
  <si>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</si>
  <si>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</si>
  <si>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</si>
  <si>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</si>
  <si>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</si>
  <si>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</si>
  <si>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</si>
  <si>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</si>
  <si>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</si>
  <si>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</si>
  <si>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</si>
  <si>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</si>
  <si>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</si>
  <si>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</si>
  <si>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</si>
  <si>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</si>
  <si>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</si>
  <si>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</si>
  <si>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</si>
  <si>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</si>
  <si>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</si>
  <si>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</si>
  <si>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</si>
  <si>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</si>
  <si>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</si>
  <si>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</si>
  <si>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</si>
  <si>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</si>
  <si>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</si>
  <si>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</si>
  <si>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</si>
  <si>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</si>
  <si>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</si>
  <si>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</si>
  <si>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</si>
  <si>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</si>
  <si>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</si>
  <si>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</si>
  <si>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</si>
  <si>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</si>
  <si>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</si>
  <si>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</si>
  <si>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</si>
  <si>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</si>
  <si>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</si>
  <si>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</si>
  <si>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</si>
  <si>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</si>
  <si>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</si>
  <si>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</si>
  <si>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</si>
  <si>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</si>
  <si>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</si>
  <si>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</si>
  <si>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</si>
  <si>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</si>
  <si>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</si>
  <si>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</si>
  <si>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</si>
  <si>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</si>
  <si>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</si>
  <si>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</si>
  <si>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</si>
  <si>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</si>
  <si>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</si>
  <si>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</si>
  <si>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</si>
  <si>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</si>
  <si>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</si>
  <si>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</si>
  <si>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</si>
  <si>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</si>
  <si>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</si>
  <si>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</si>
  <si>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</si>
  <si>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</si>
  <si>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</si>
  <si>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</si>
  <si>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</si>
  <si>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</si>
  <si>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</si>
  <si>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</si>
  <si>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</si>
  <si>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</si>
  <si>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</si>
  <si>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</si>
  <si>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</si>
  <si>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</si>
  <si>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</si>
  <si>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</si>
  <si>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</si>
  <si>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</si>
  <si>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</si>
  <si>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</si>
  <si>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</si>
  <si>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</si>
  <si>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</si>
  <si>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</si>
  <si>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</si>
  <si>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</si>
  <si>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</si>
  <si>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</si>
  <si>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</si>
  <si>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</si>
  <si>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</si>
  <si>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</si>
  <si>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</si>
  <si>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</si>
  <si>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</si>
  <si>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</si>
  <si>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</si>
  <si>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</si>
  <si>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</si>
  <si>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</si>
  <si>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</si>
  <si>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</si>
  <si>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</si>
  <si>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</si>
  <si>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</si>
  <si>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</si>
  <si>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</si>
  <si>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</si>
  <si>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</si>
  <si>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</si>
  <si>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</si>
  <si>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</si>
  <si>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</si>
  <si>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</si>
  <si>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</si>
  <si>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</si>
  <si>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</si>
  <si>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</si>
  <si>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</si>
  <si>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</si>
  <si>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</si>
  <si>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</si>
  <si>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</si>
  <si>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</si>
  <si>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</si>
  <si>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</si>
  <si>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</si>
  <si>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</si>
  <si>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</si>
  <si>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</si>
  <si>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</si>
  <si>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</si>
  <si>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</si>
  <si>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</si>
  <si>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</si>
  <si>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</si>
  <si>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</si>
  <si>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</si>
  <si>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</si>
  <si>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</si>
  <si>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</si>
  <si>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</si>
  <si>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</si>
  <si>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</si>
  <si>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</si>
  <si>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</si>
  <si>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</si>
  <si>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</si>
  <si>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</si>
  <si>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</si>
  <si>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</si>
  <si>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</si>
  <si>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</si>
  <si>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</si>
  <si>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</si>
  <si>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</si>
  <si>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</si>
  <si>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</si>
  <si>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</si>
  <si>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</si>
  <si>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</si>
  <si>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</si>
  <si>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</si>
  <si>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</si>
  <si>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</si>
  <si>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</si>
  <si>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</si>
  <si>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</si>
  <si>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</si>
  <si>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</si>
  <si>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</si>
  <si>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</si>
  <si>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</si>
  <si>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</si>
  <si>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</si>
  <si>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</si>
  <si>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</si>
  <si>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</si>
  <si>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</si>
  <si>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</si>
  <si>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</si>
  <si>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</si>
  <si>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</si>
  <si>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</si>
  <si>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</si>
  <si>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</si>
  <si>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</si>
  <si>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</si>
  <si>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</si>
  <si>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</si>
  <si>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</si>
  <si>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</si>
  <si>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</si>
  <si>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</si>
  <si>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</si>
  <si>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</si>
  <si>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</si>
  <si>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</si>
  <si>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</si>
  <si>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</si>
  <si>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</si>
  <si>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</si>
  <si>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</si>
  <si>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</si>
  <si>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</si>
  <si>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</si>
  <si>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</si>
  <si>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</si>
  <si>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</si>
  <si>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</si>
  <si>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</si>
  <si>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</si>
  <si>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</si>
  <si>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</si>
  <si>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</si>
  <si>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</si>
  <si>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</si>
  <si>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</si>
  <si>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</si>
  <si>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</si>
  <si>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</si>
  <si>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</si>
  <si>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</si>
  <si>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</si>
  <si>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</si>
  <si>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</si>
  <si>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</si>
  <si>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</si>
  <si>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</si>
  <si>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</si>
  <si>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</si>
  <si>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</si>
  <si>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</si>
  <si>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</si>
  <si>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</si>
  <si>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</si>
  <si>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</si>
  <si>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</si>
  <si>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</si>
  <si>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</si>
  <si>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</si>
  <si>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</si>
  <si>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</si>
  <si>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</si>
  <si>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</si>
  <si>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</si>
  <si>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</si>
  <si>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</si>
  <si>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</si>
  <si>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</si>
  <si>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</si>
  <si>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</si>
  <si>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</si>
  <si>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</si>
  <si>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</si>
  <si>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</si>
  <si>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</si>
  <si>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</si>
  <si>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</si>
  <si>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</si>
  <si>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</si>
  <si>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</si>
  <si>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</si>
  <si>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</si>
  <si>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</si>
  <si>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</si>
  <si>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</si>
  <si>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</si>
  <si>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</si>
  <si>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</si>
  <si>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</si>
  <si>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</si>
  <si>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</si>
  <si>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</si>
  <si>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</si>
  <si>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</si>
  <si>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</si>
  <si>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</si>
  <si>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</si>
  <si>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</si>
  <si>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</si>
  <si>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</si>
  <si>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</si>
  <si>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</si>
  <si>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</si>
  <si>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</si>
  <si>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</si>
  <si>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</si>
  <si>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</si>
  <si>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</si>
  <si>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</si>
  <si>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</si>
  <si>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</si>
  <si>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</si>
  <si>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</si>
  <si>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</si>
  <si>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</si>
  <si>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</si>
  <si>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</si>
  <si>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</si>
  <si>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</si>
  <si>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</si>
  <si>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</si>
  <si>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</si>
  <si>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</si>
  <si>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</si>
  <si>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</si>
  <si>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</si>
  <si>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</si>
  <si>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</si>
  <si>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</si>
  <si>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</si>
  <si>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</si>
  <si>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</si>
  <si>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</si>
  <si>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</si>
  <si>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</si>
  <si>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</si>
  <si>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</si>
  <si>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</si>
  <si>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</si>
  <si>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</si>
  <si>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</si>
  <si>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</si>
  <si>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</si>
  <si>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</si>
  <si>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</si>
  <si>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</si>
  <si>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</si>
  <si>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</si>
  <si>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</si>
  <si>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</si>
  <si>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</si>
  <si>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</si>
  <si>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</si>
  <si>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</si>
  <si>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</si>
  <si>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</si>
  <si>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</si>
  <si>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</si>
  <si>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</si>
  <si>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</si>
  <si>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</si>
  <si>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</si>
  <si>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</si>
  <si>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</si>
  <si>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</si>
  <si>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</si>
  <si>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</si>
  <si>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</si>
  <si>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</si>
  <si>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</si>
  <si>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</si>
  <si>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</si>
  <si>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</si>
  <si>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</si>
  <si>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</si>
  <si>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</si>
  <si>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</si>
  <si>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</si>
  <si>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</si>
  <si>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</si>
  <si>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</si>
  <si>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</si>
  <si>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</si>
  <si>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</si>
  <si>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</si>
  <si>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</si>
  <si>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</si>
  <si>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</si>
  <si>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</si>
  <si>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</si>
  <si>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</si>
  <si>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</si>
  <si>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</si>
  <si>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</si>
  <si>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</si>
  <si>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</si>
  <si>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</si>
  <si>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</si>
  <si>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</si>
  <si>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</si>
  <si>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</si>
  <si>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</si>
  <si>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</si>
  <si>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</si>
  <si>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</si>
  <si>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</si>
  <si>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</si>
  <si>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</si>
  <si>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</si>
  <si>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</si>
  <si>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</si>
  <si>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</si>
  <si>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</si>
  <si>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</si>
  <si>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</si>
  <si>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</si>
  <si>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</si>
  <si>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</si>
  <si>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</si>
  <si>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</si>
  <si>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</si>
  <si>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</si>
  <si>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</si>
  <si>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</si>
  <si>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</si>
  <si>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</si>
  <si>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</si>
  <si>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</si>
  <si>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</si>
  <si>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</si>
  <si>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</si>
  <si>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</si>
  <si>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</si>
  <si>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</si>
  <si>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</si>
  <si>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</si>
  <si>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</si>
  <si>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</si>
  <si>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</si>
  <si>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</si>
  <si>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</si>
  <si>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</si>
  <si>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</si>
  <si>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</si>
  <si>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</si>
  <si>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</si>
  <si>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</si>
  <si>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</si>
  <si>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</si>
  <si>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</si>
  <si>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</si>
  <si>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</si>
  <si>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</si>
  <si>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</si>
  <si>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</si>
  <si>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</si>
  <si>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</si>
  <si>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</si>
  <si>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</si>
  <si>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</si>
  <si>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</si>
  <si>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</si>
  <si>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</si>
  <si>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</si>
  <si>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</si>
  <si>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</si>
  <si>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</si>
  <si>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</si>
  <si>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</si>
  <si>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</si>
  <si>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</si>
  <si>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</si>
  <si>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</si>
  <si>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</si>
  <si>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</si>
  <si>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</si>
  <si>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</si>
  <si>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</si>
  <si>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</si>
  <si>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</si>
  <si>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</si>
  <si>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</si>
  <si>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</si>
  <si>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</si>
  <si>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</si>
  <si>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</si>
  <si>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</si>
  <si>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</si>
  <si>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</si>
  <si>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</si>
  <si>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</si>
  <si>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</si>
  <si>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</si>
  <si>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</si>
  <si>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</si>
  <si>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</si>
  <si>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</si>
  <si>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</si>
  <si>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</si>
  <si>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</si>
  <si>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</si>
  <si>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</si>
  <si>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</si>
  <si>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</si>
  <si>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</si>
  <si>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</si>
  <si>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</si>
  <si>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</si>
  <si>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</si>
  <si>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</si>
  <si>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</si>
  <si>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</si>
  <si>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</si>
  <si>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</si>
  <si>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</si>
  <si>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</si>
  <si>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</si>
  <si>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</si>
  <si>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</si>
  <si>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</si>
  <si>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</si>
  <si>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</si>
  <si>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</si>
  <si>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</si>
  <si>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</si>
  <si>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</si>
  <si>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</si>
  <si>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</si>
  <si>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</si>
  <si>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</si>
  <si>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</si>
  <si>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</si>
  <si>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</si>
  <si>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</si>
  <si>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</si>
  <si>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</si>
  <si>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</si>
  <si>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</si>
  <si>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</si>
  <si>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</si>
  <si>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</si>
  <si>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</si>
  <si>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</si>
  <si>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</si>
  <si>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</si>
  <si>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</si>
  <si>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</si>
  <si>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</si>
  <si>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</si>
  <si>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</si>
  <si>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</si>
  <si>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</si>
  <si>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</si>
  <si>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</si>
  <si>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</si>
  <si>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</si>
  <si>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</si>
  <si>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</si>
  <si>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</si>
  <si>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</si>
  <si>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</si>
  <si>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</si>
  <si>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</si>
  <si>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</si>
  <si>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</si>
  <si>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</si>
  <si>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</si>
  <si>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</si>
  <si>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</si>
  <si>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</si>
  <si>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</si>
  <si>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</si>
  <si>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</si>
  <si>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</si>
  <si>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</si>
  <si>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</si>
  <si>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</si>
  <si>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</si>
  <si>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</si>
  <si>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</si>
  <si>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</si>
  <si>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</si>
  <si>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</si>
  <si>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</si>
  <si>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</si>
  <si>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</si>
  <si>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</si>
  <si>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</si>
  <si>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</si>
  <si>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</si>
  <si>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</si>
  <si>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</si>
  <si>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</si>
  <si>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</si>
  <si>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</si>
  <si>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</si>
  <si>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</si>
  <si>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</si>
  <si>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</si>
  <si>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</si>
  <si>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</si>
  <si>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</si>
  <si>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</si>
  <si>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</si>
  <si>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</si>
  <si>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</si>
  <si>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</si>
  <si>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</si>
  <si>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</si>
  <si>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</si>
  <si>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</si>
  <si>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</si>
  <si>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</si>
  <si>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</si>
  <si>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</si>
  <si>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</si>
  <si>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</si>
  <si>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</si>
  <si>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</si>
  <si>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</si>
  <si>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</si>
  <si>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</si>
  <si>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</si>
  <si>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</si>
  <si>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</si>
  <si>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</si>
  <si>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</si>
  <si>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</si>
  <si>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</si>
  <si>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</si>
  <si>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</si>
  <si>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</si>
  <si>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</si>
  <si>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</si>
  <si>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</si>
  <si>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</si>
  <si>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</si>
  <si>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</si>
  <si>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</si>
  <si>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</si>
  <si>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</si>
  <si>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</si>
  <si>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</si>
  <si>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</si>
  <si>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</si>
  <si>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</si>
  <si>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</si>
  <si>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</si>
  <si>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</si>
  <si>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</si>
  <si>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</si>
  <si>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</si>
  <si>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</si>
  <si>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</si>
  <si>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</si>
  <si>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</si>
  <si>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</si>
  <si>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</si>
  <si>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</si>
  <si>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</si>
  <si>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</si>
  <si>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</si>
  <si>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</si>
  <si>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</si>
  <si>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</si>
  <si>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</si>
  <si>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</si>
  <si>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</si>
  <si>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</si>
  <si>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</si>
  <si>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</si>
  <si>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</si>
  <si>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</si>
  <si>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</si>
  <si>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</si>
  <si>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</si>
  <si>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</si>
  <si>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</si>
  <si>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</si>
  <si>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</si>
  <si>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</si>
  <si>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</si>
  <si>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</si>
  <si>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</si>
  <si>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</si>
  <si>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</si>
  <si>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</si>
  <si>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</si>
  <si>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</si>
  <si>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</si>
  <si>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</si>
  <si>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</si>
  <si>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</si>
  <si>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</si>
  <si>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</si>
  <si>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</si>
  <si>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</si>
  <si>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</si>
  <si>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</si>
  <si>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</si>
  <si>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</si>
  <si>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</si>
  <si>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</si>
  <si>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</si>
  <si>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</si>
  <si>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</si>
  <si>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</si>
  <si>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</si>
  <si>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</si>
  <si>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</si>
  <si>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</si>
  <si>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</si>
  <si>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</si>
  <si>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</si>
  <si>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</si>
  <si>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</si>
  <si>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</si>
  <si>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</si>
  <si>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</si>
  <si>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</si>
  <si>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</si>
  <si>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</si>
  <si>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</si>
  <si>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</si>
  <si>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</si>
  <si>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</si>
  <si>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</si>
  <si>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</si>
  <si>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</si>
  <si>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</si>
  <si>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</si>
  <si>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</si>
  <si>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</si>
  <si>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</si>
  <si>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</si>
  <si>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</si>
  <si>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</si>
  <si>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</si>
  <si>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</si>
  <si>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</si>
  <si>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</si>
  <si>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</si>
  <si>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</si>
  <si>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</si>
  <si>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</si>
  <si>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</si>
  <si>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</si>
  <si>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</si>
  <si>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</si>
  <si>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</si>
  <si>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</si>
  <si>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</si>
  <si>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</si>
  <si>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</si>
  <si>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</si>
  <si>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</si>
  <si>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</si>
  <si>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</si>
  <si>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</si>
  <si>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</si>
  <si>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</si>
  <si>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</si>
  <si>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</si>
  <si>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</si>
  <si>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</si>
  <si>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</si>
  <si>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</si>
  <si>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</si>
  <si>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</si>
  <si>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</si>
  <si>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</si>
  <si>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</si>
  <si>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</si>
  <si>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</si>
  <si>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</si>
  <si>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</si>
  <si>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</si>
  <si>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</si>
  <si>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</si>
  <si>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</si>
  <si>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</si>
  <si>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</si>
  <si>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</si>
  <si>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</si>
  <si>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</si>
  <si>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</si>
  <si>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</si>
  <si>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</si>
  <si>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</si>
  <si>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</si>
  <si>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</si>
  <si>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</si>
  <si>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</si>
  <si>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</si>
  <si>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</si>
  <si>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</si>
  <si>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</si>
  <si>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</si>
  <si>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</si>
  <si>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</si>
  <si>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</si>
  <si>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</si>
  <si>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</si>
  <si>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</si>
  <si>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</si>
  <si>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</si>
  <si>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</si>
  <si>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</si>
  <si>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</si>
  <si>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</si>
  <si>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</si>
  <si>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</si>
  <si>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</si>
  <si>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</si>
  <si>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</si>
  <si>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</si>
  <si>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</si>
  <si>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</si>
  <si>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</si>
  <si>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</si>
  <si>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</si>
  <si>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</si>
  <si>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</si>
  <si>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</si>
  <si>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</si>
  <si>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</si>
  <si>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</si>
  <si>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</si>
  <si>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</si>
  <si>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</si>
  <si>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</si>
  <si>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</si>
  <si>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</si>
  <si>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</si>
  <si>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</si>
  <si>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</si>
  <si>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</si>
  <si>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</si>
  <si>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</si>
  <si>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</si>
  <si>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</si>
  <si>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</si>
  <si>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</si>
  <si>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</si>
  <si>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</si>
  <si>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</si>
  <si>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</si>
  <si>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</si>
  <si>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</si>
  <si>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</si>
  <si>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</si>
  <si>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</si>
  <si>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</si>
  <si>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</si>
  <si>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</si>
  <si>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</si>
  <si>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</si>
  <si>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</si>
  <si>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</si>
  <si>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</si>
  <si>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</si>
  <si>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</si>
  <si>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</si>
  <si>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</si>
  <si>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</si>
  <si>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</si>
  <si>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</si>
  <si>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</si>
  <si>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</si>
  <si>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</si>
  <si>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</si>
  <si>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</si>
  <si>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</si>
  <si>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</si>
  <si>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</si>
  <si>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</si>
  <si>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</si>
  <si>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</si>
  <si>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</si>
  <si>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</si>
  <si>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</si>
  <si>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</si>
  <si>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</si>
  <si>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</si>
  <si>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</si>
  <si>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</si>
  <si>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</si>
  <si>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</si>
  <si>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</si>
  <si>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</si>
  <si>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</si>
  <si>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</si>
  <si>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</si>
  <si>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</si>
  <si>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</si>
  <si>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</si>
  <si>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</si>
  <si>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</si>
  <si>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</si>
  <si>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</si>
  <si>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</si>
  <si>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</si>
  <si>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</si>
  <si>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</si>
  <si>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</si>
  <si>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</si>
  <si>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</si>
  <si>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</si>
  <si>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</si>
  <si>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</si>
  <si>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</si>
  <si>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</si>
  <si>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</si>
  <si>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</si>
  <si>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</si>
  <si>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</si>
  <si>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</si>
  <si>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</si>
  <si>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</si>
  <si>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</si>
  <si>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</si>
  <si>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</si>
  <si>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</si>
  <si>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</si>
  <si>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</si>
  <si>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</si>
  <si>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</si>
  <si>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</si>
  <si>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</si>
  <si>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</si>
  <si>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</si>
  <si>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</si>
  <si>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</si>
  <si>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</si>
  <si>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</si>
  <si>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</si>
  <si>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</si>
  <si>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</si>
  <si>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</si>
  <si>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</si>
  <si>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</si>
  <si>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</si>
  <si>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</si>
  <si>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</si>
  <si>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</si>
  <si>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</si>
  <si>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</si>
  <si>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</si>
  <si>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</si>
  <si>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</si>
  <si>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</si>
  <si>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</si>
  <si>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</si>
  <si>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</si>
  <si>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</si>
  <si>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</si>
  <si>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</si>
  <si>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</si>
  <si>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</si>
  <si>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</si>
  <si>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</si>
  <si>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</si>
  <si>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</si>
  <si>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</si>
  <si>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</si>
  <si>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</si>
  <si>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</si>
  <si>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</si>
  <si>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</si>
  <si>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</si>
  <si>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</si>
  <si>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</si>
  <si>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</si>
  <si>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</si>
  <si>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</si>
  <si>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</si>
  <si>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</si>
  <si>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</si>
  <si>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</si>
  <si>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</si>
  <si>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</si>
  <si>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</si>
  <si>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</si>
  <si>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</si>
  <si>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</si>
  <si>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</si>
  <si>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</si>
  <si>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</si>
  <si>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</si>
  <si>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</si>
  <si>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</si>
  <si>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</si>
  <si>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</si>
  <si>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</si>
  <si>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</si>
  <si>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</si>
  <si>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</si>
  <si>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</si>
  <si>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</si>
  <si>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</si>
  <si>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</si>
  <si>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</si>
  <si>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</si>
  <si>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</si>
  <si>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</si>
  <si>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</si>
  <si>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</si>
  <si>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</si>
  <si>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</si>
  <si>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</si>
  <si>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</si>
  <si>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</si>
  <si>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</si>
  <si>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</si>
  <si>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</si>
  <si>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</si>
  <si>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</si>
  <si>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</si>
  <si>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</si>
  <si>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</si>
  <si>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</si>
  <si>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</si>
  <si>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</si>
  <si>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</si>
  <si>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</si>
  <si>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</si>
  <si>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</si>
  <si>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</si>
  <si>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</si>
  <si>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</si>
  <si>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</si>
  <si>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</si>
  <si>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</si>
  <si>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</si>
  <si>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</si>
  <si>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</si>
  <si>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</si>
  <si>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</si>
  <si>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</si>
  <si>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</si>
  <si>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</si>
  <si>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</si>
  <si>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</si>
  <si>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</si>
  <si>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</si>
  <si>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</si>
  <si>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</si>
  <si>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</si>
  <si>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</si>
  <si>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</si>
  <si>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</si>
  <si>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</si>
  <si>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</si>
  <si>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</si>
  <si>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</si>
  <si>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</si>
  <si>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</si>
  <si>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</si>
  <si>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</si>
  <si>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</si>
  <si>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</si>
  <si>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</si>
  <si>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</si>
  <si>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</si>
  <si>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</si>
  <si>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</si>
  <si>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</si>
  <si>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</si>
  <si>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</si>
  <si>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</si>
  <si>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</si>
  <si>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</si>
  <si>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</si>
  <si>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</si>
  <si>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</si>
  <si>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</si>
  <si>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</si>
  <si>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</si>
  <si>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</si>
  <si>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</si>
  <si>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</si>
  <si>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</si>
  <si>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</si>
  <si>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</si>
  <si>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</si>
  <si>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</si>
  <si>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</si>
  <si>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</si>
  <si>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</si>
  <si>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</si>
  <si>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</si>
  <si>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</si>
  <si>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</si>
  <si>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</si>
  <si>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</si>
  <si>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</si>
  <si>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</si>
  <si>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</si>
  <si>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</si>
  <si>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</si>
  <si>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</si>
  <si>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</si>
  <si>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</si>
  <si>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</si>
  <si>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</si>
  <si>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</si>
  <si>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</si>
  <si>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</si>
  <si>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</si>
  <si>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</si>
  <si>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</si>
  <si>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</si>
  <si>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</si>
  <si>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</si>
  <si>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</si>
  <si>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</si>
  <si>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</si>
  <si>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</si>
  <si>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</si>
  <si>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</si>
  <si>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</si>
  <si>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</si>
  <si>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</si>
  <si>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</si>
  <si>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</si>
  <si>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</si>
  <si>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</si>
  <si>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</si>
  <si>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</si>
  <si>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</si>
  <si>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</si>
  <si>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</si>
  <si>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</si>
  <si>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</si>
  <si>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</si>
  <si>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</si>
  <si>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</si>
  <si>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</si>
  <si>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</si>
  <si>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</si>
  <si>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</si>
  <si>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</si>
  <si>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</si>
  <si>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</si>
  <si>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</si>
  <si>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</si>
  <si>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</si>
  <si>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</si>
  <si>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</si>
  <si>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</si>
  <si>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</si>
  <si>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</si>
  <si>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</si>
  <si>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</si>
  <si>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</si>
  <si>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</si>
  <si>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</si>
  <si>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</si>
  <si>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</si>
  <si>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</si>
  <si>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</si>
  <si>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</si>
  <si>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</si>
  <si>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</si>
  <si>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</si>
  <si>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</si>
  <si>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</si>
  <si>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</si>
  <si>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</si>
  <si>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</si>
  <si>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</si>
  <si>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</si>
  <si>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</si>
  <si>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</si>
  <si>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</si>
  <si>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</si>
  <si>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</si>
  <si>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</si>
  <si>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</si>
  <si>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</si>
  <si>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</si>
  <si>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</si>
  <si>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</si>
  <si>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</si>
  <si>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</si>
  <si>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</si>
  <si>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</si>
  <si>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</si>
  <si>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</si>
  <si>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</si>
  <si>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</si>
  <si>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</si>
  <si>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</si>
  <si>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</si>
  <si>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</si>
  <si>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</si>
  <si>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</si>
  <si>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</si>
  <si>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</si>
  <si>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</si>
  <si>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</si>
  <si>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</si>
  <si>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</si>
  <si>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</si>
  <si>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</si>
  <si>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</si>
  <si>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</si>
  <si>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</si>
  <si>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</si>
  <si>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</si>
  <si>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</si>
  <si>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</si>
  <si>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</si>
  <si>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</si>
  <si>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</si>
  <si>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</si>
  <si>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</si>
  <si>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</si>
  <si>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</si>
  <si>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</si>
  <si>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</si>
  <si>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</si>
  <si>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</si>
  <si>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</si>
  <si>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</si>
  <si>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</si>
  <si>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</si>
  <si>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</si>
  <si>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</si>
  <si>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</si>
  <si>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</si>
  <si>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</si>
  <si>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</si>
  <si>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</si>
  <si>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</si>
  <si>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</si>
  <si>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</si>
  <si>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</si>
  <si>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</si>
  <si>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</si>
  <si>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</si>
  <si>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</si>
  <si>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</si>
  <si>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</si>
  <si>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</si>
  <si>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</si>
  <si>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</si>
  <si>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</si>
  <si>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</si>
  <si>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</si>
  <si>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</si>
  <si>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</si>
  <si>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</si>
  <si>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</si>
  <si>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</si>
  <si>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</si>
  <si>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</si>
  <si>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</si>
  <si>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</si>
  <si>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</si>
  <si>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</si>
  <si>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</si>
  <si>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</si>
  <si>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</si>
  <si>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</si>
  <si>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</si>
  <si>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</si>
  <si>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</si>
  <si>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</si>
  <si>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</si>
  <si>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</si>
  <si>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</si>
  <si>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</si>
  <si>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</si>
  <si>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</si>
  <si>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</si>
  <si>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</si>
  <si>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</si>
  <si>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</si>
  <si>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</si>
  <si>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</si>
  <si>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</si>
  <si>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</si>
  <si>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</si>
  <si>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</si>
  <si>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</si>
  <si>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</si>
  <si>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</si>
  <si>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</si>
  <si>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</si>
  <si>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</si>
  <si>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</si>
  <si>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</si>
  <si>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</si>
  <si>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</si>
  <si>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</si>
  <si>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</si>
  <si>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</si>
  <si>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</si>
  <si>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</si>
  <si>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</si>
  <si>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</si>
  <si>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</si>
  <si>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</si>
  <si>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</si>
  <si>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</si>
  <si>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</si>
  <si>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</si>
  <si>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</si>
  <si>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</si>
  <si>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</si>
  <si>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</si>
  <si>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</si>
  <si>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</si>
  <si>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</si>
  <si>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</si>
  <si>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</si>
  <si>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</si>
  <si>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</si>
  <si>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</si>
  <si>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</si>
  <si>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</si>
  <si>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</si>
  <si>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</si>
  <si>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</si>
  <si>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</si>
  <si>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</si>
  <si>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</si>
  <si>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</si>
  <si>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</si>
  <si>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</si>
  <si>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</si>
  <si>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</si>
  <si>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</si>
  <si>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</si>
  <si>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</si>
  <si>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</si>
  <si>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</si>
  <si>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</si>
  <si>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</si>
  <si>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</si>
  <si>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</si>
  <si>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</si>
  <si>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</si>
  <si>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</si>
  <si>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</si>
  <si>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</si>
  <si>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</si>
  <si>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</si>
  <si>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</si>
  <si>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</si>
  <si>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</si>
  <si>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</si>
  <si>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</si>
  <si>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</si>
  <si>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</si>
  <si>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</si>
  <si>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</si>
  <si>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</si>
  <si>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</si>
  <si>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</si>
  <si>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</si>
  <si>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</si>
  <si>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</si>
  <si>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</si>
  <si>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</si>
  <si>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</si>
  <si>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</si>
  <si>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</si>
  <si>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</si>
  <si>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</si>
  <si>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</si>
  <si>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</si>
  <si>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</si>
  <si>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</si>
  <si>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</si>
  <si>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</si>
  <si>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</si>
  <si>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</si>
  <si>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</si>
  <si>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</si>
  <si>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</si>
  <si>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</si>
  <si>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</si>
  <si>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</si>
  <si>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</si>
  <si>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</si>
  <si>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</si>
  <si>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</si>
  <si>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</si>
  <si>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</si>
  <si>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</si>
  <si>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</si>
  <si>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</si>
  <si>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</si>
  <si>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</si>
  <si>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</si>
  <si>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</si>
  <si>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</si>
  <si>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</si>
  <si>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</si>
  <si>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</si>
  <si>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</si>
  <si>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</si>
  <si>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</si>
  <si>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</si>
  <si>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</si>
  <si>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</si>
  <si>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</si>
  <si>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</si>
  <si>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</si>
  <si>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</si>
  <si>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</si>
  <si>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</si>
  <si>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</si>
  <si>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</si>
  <si>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</si>
  <si>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</si>
  <si>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</si>
  <si>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</si>
  <si>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</si>
  <si>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</si>
  <si>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</si>
  <si>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</si>
  <si>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</si>
  <si>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</si>
  <si>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</si>
  <si>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</si>
  <si>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</si>
  <si>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</si>
  <si>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</si>
  <si>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</si>
  <si>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</si>
  <si>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</si>
  <si>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</si>
  <si>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</si>
  <si>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</si>
  <si>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</si>
  <si>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</si>
  <si>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</si>
  <si>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</si>
  <si>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</si>
  <si>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</si>
  <si>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</si>
  <si>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</si>
  <si>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</si>
  <si>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</si>
  <si>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</si>
  <si>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</si>
  <si>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</si>
  <si>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</si>
  <si>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</si>
  <si>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</si>
  <si>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</si>
  <si>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</si>
  <si>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</si>
  <si>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</si>
  <si>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</si>
  <si>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</si>
  <si>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</si>
  <si>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</si>
  <si>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</si>
  <si>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</si>
  <si>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</si>
  <si>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</si>
  <si>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</si>
  <si>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</si>
  <si>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</si>
  <si>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</si>
  <si>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</si>
  <si>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</si>
  <si>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</si>
  <si>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</si>
  <si>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</si>
  <si>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</si>
  <si>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</si>
  <si>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</si>
  <si>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</si>
  <si>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</si>
  <si>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</si>
  <si>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</si>
  <si>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</si>
  <si>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</si>
  <si>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</si>
  <si>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</si>
  <si>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</si>
  <si>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</si>
  <si>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</si>
  <si>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</si>
  <si>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</si>
  <si>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</si>
  <si>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</si>
  <si>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</si>
  <si>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</si>
  <si>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</si>
  <si>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</si>
  <si>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</si>
  <si>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</si>
  <si>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</si>
  <si>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</si>
  <si>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</si>
  <si>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</si>
  <si>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</si>
  <si>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</si>
  <si>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</si>
  <si>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</si>
  <si>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</si>
  <si>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</si>
  <si>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</si>
  <si>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</si>
  <si>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</si>
  <si>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</si>
  <si>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</si>
  <si>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</si>
  <si>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</si>
  <si>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</si>
  <si>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</si>
  <si>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</si>
  <si>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</si>
  <si>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</si>
  <si>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</si>
  <si>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</si>
  <si>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</si>
  <si>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</si>
  <si>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</si>
  <si>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</si>
  <si>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</si>
  <si>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</si>
  <si>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</si>
  <si>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</si>
  <si>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</si>
  <si>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</si>
  <si>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</si>
  <si>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</si>
  <si>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</si>
  <si>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</si>
  <si>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</si>
  <si>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</si>
  <si>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</si>
  <si>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</si>
  <si>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</si>
  <si>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</si>
  <si>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</si>
  <si>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</si>
  <si>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</si>
  <si>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</si>
  <si>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</si>
  <si>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</si>
  <si>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</si>
  <si>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</si>
  <si>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</si>
  <si>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</si>
  <si>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</si>
  <si>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</si>
  <si>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</si>
  <si>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</si>
  <si>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</si>
  <si>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</si>
  <si>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</si>
  <si>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</si>
  <si>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</si>
  <si>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</si>
  <si>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</si>
  <si>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</si>
  <si>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</si>
  <si>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</si>
  <si>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</si>
  <si>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</si>
  <si>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</si>
  <si>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</si>
  <si>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</si>
  <si>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</si>
  <si>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</si>
  <si>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</si>
  <si>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</si>
  <si>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</si>
  <si>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</si>
  <si>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</si>
  <si>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</si>
  <si>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</si>
  <si>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</si>
  <si>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</si>
  <si>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</si>
  <si>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</si>
  <si>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</si>
  <si>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</si>
  <si>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</si>
  <si>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</si>
  <si>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</si>
  <si>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</si>
  <si>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</si>
  <si>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</si>
  <si>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</si>
  <si>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</si>
  <si>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</si>
  <si>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</si>
  <si>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</si>
  <si>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</si>
  <si>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</si>
  <si>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</si>
  <si>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</si>
  <si>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</si>
  <si>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</si>
  <si>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</si>
  <si>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</si>
  <si>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</si>
  <si>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</si>
  <si>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</si>
  <si>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</si>
  <si>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</si>
  <si>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</si>
  <si>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</si>
  <si>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</si>
  <si>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</si>
  <si>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</si>
  <si>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</si>
  <si>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</si>
  <si>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</si>
  <si>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</si>
  <si>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</si>
  <si>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</si>
  <si>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</si>
  <si>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</si>
  <si>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</si>
  <si>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</si>
  <si>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</si>
  <si>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</si>
  <si>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</si>
  <si>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</si>
  <si>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</si>
  <si>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</si>
  <si>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</si>
  <si>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</si>
  <si>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</si>
  <si>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</si>
  <si>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</si>
  <si>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</si>
  <si>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</si>
  <si>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</si>
  <si>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</si>
  <si>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</si>
  <si>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</si>
  <si>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</si>
  <si>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</si>
  <si>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</si>
  <si>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</si>
  <si>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</si>
  <si>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</si>
  <si>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</si>
  <si>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</si>
  <si>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</si>
  <si>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</si>
  <si>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</si>
  <si>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</si>
  <si>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</si>
  <si>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</si>
  <si>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</si>
  <si>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</si>
  <si>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</si>
  <si>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</si>
  <si>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</si>
  <si>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</si>
  <si>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</si>
  <si>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</si>
  <si>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</si>
  <si>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</si>
  <si>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</si>
  <si>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</si>
  <si>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</si>
  <si>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</si>
  <si>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</si>
  <si>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</si>
  <si>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</si>
  <si>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</si>
  <si>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</si>
  <si>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</si>
  <si>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</si>
  <si>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</si>
  <si>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</si>
  <si>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</si>
  <si>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</si>
  <si>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</si>
  <si>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</si>
  <si>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</si>
  <si>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</si>
  <si>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</si>
  <si>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</si>
  <si>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</si>
  <si>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</si>
  <si>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</si>
  <si>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</si>
  <si>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</si>
  <si>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</si>
  <si>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</si>
  <si>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</si>
  <si>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</si>
  <si>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</si>
  <si>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</si>
  <si>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</si>
  <si>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</si>
  <si>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</si>
  <si>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</si>
  <si>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</si>
  <si>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</si>
  <si>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</si>
  <si>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</si>
  <si>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</si>
  <si>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</si>
  <si>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</si>
  <si>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</si>
  <si>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</si>
  <si>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</si>
  <si>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</si>
  <si>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</si>
  <si>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</si>
  <si>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</si>
  <si>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</si>
  <si>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</si>
  <si>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</si>
  <si>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</si>
  <si>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</si>
  <si>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</si>
  <si>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</si>
  <si>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</si>
  <si>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</si>
  <si>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</si>
  <si>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</si>
  <si>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</si>
  <si>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</si>
  <si>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</si>
  <si>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</si>
  <si>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</si>
  <si>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</si>
  <si>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</si>
  <si>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</si>
  <si>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</si>
  <si>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</si>
  <si>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</si>
  <si>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</si>
  <si>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</si>
  <si>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</si>
  <si>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</si>
  <si>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</si>
  <si>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</si>
  <si>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</si>
  <si>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</si>
  <si>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</si>
  <si>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</si>
  <si>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</si>
  <si>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</si>
  <si>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</si>
  <si>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</si>
  <si>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</si>
  <si>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</si>
  <si>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</si>
  <si>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</si>
  <si>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</si>
  <si>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</si>
  <si>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</si>
  <si>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</si>
  <si>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</si>
  <si>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</si>
  <si>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</si>
  <si>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</si>
  <si>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</si>
  <si>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</si>
  <si>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</si>
  <si>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</si>
  <si>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</si>
  <si>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</si>
  <si>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</si>
  <si>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</si>
  <si>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</si>
  <si>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</si>
  <si>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</si>
  <si>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</si>
  <si>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</si>
  <si>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</si>
  <si>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</si>
  <si>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</si>
  <si>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</si>
  <si>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</si>
  <si>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</si>
  <si>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</si>
  <si>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</si>
  <si>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</si>
  <si>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</si>
  <si>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</si>
  <si>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</si>
  <si>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</si>
  <si>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</si>
  <si>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</si>
  <si>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</si>
  <si>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</si>
  <si>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</si>
  <si>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</si>
  <si>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</si>
  <si>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</si>
  <si>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</si>
  <si>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</si>
  <si>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</si>
  <si>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</si>
  <si>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</si>
  <si>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</si>
  <si>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</si>
  <si>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</si>
  <si>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</si>
  <si>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</si>
  <si>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</si>
  <si>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</si>
  <si>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</si>
  <si>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</si>
  <si>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</si>
  <si>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</si>
  <si>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</si>
  <si>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</si>
  <si>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</si>
  <si>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</si>
  <si>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</si>
  <si>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</si>
  <si>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</si>
  <si>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</si>
  <si>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</si>
  <si>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</si>
  <si>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</si>
  <si>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</si>
  <si>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</si>
  <si>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</si>
  <si>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</si>
  <si>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</si>
  <si>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</si>
  <si>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</si>
  <si>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</si>
  <si>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</si>
  <si>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</si>
  <si>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</si>
  <si>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</si>
  <si>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</si>
  <si>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</si>
  <si>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</si>
  <si>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</si>
  <si>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</si>
  <si>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</si>
  <si>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</si>
  <si>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</si>
  <si>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</si>
  <si>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</si>
  <si>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</si>
  <si>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</si>
  <si>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</si>
  <si>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</si>
  <si>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</si>
  <si>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</si>
  <si>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</si>
  <si>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</si>
  <si>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</si>
  <si>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</si>
  <si>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</si>
  <si>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</si>
  <si>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</si>
  <si>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</si>
  <si>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</si>
  <si>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</si>
  <si>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</si>
  <si>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</si>
  <si>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</si>
  <si>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</si>
  <si>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</si>
  <si>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</si>
  <si>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</si>
  <si>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</si>
  <si>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</si>
  <si>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</si>
  <si>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</si>
  <si>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</si>
  <si>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</si>
  <si>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</si>
  <si>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</si>
  <si>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</si>
  <si>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</si>
  <si>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</si>
  <si>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</si>
  <si>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</si>
  <si>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</si>
  <si>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</si>
  <si>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</si>
  <si>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</si>
  <si>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</si>
  <si>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</si>
  <si>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</si>
  <si>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</si>
  <si>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</si>
  <si>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</si>
  <si>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</si>
  <si>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</si>
  <si>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</si>
  <si>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</si>
  <si>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</si>
  <si>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</si>
  <si>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</si>
  <si>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</si>
  <si>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</si>
  <si>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</si>
  <si>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</si>
  <si>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</si>
  <si>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</si>
  <si>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</si>
  <si>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</si>
  <si>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</si>
  <si>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</si>
  <si>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</si>
  <si>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</si>
  <si>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</si>
  <si>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</si>
  <si>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</si>
  <si>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</si>
  <si>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</si>
  <si>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</si>
  <si>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</si>
  <si>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</si>
  <si>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</si>
  <si>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</si>
  <si>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</si>
  <si>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</si>
  <si>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</si>
  <si>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</si>
  <si>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</si>
  <si>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</si>
  <si>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</si>
  <si>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</si>
  <si>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</si>
  <si>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</si>
  <si>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</si>
  <si>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</si>
  <si>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</si>
  <si>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</si>
  <si>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</si>
  <si>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</si>
  <si>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</si>
  <si>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</si>
  <si>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</si>
  <si>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</si>
  <si>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</si>
  <si>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</si>
  <si>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</si>
  <si>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</si>
  <si>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</si>
  <si>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</si>
  <si>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</si>
  <si>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</si>
  <si>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</si>
  <si>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</si>
  <si>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</si>
  <si>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</si>
  <si>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</si>
  <si>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</si>
  <si>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</si>
  <si>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</si>
  <si>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</si>
  <si>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</si>
  <si>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</si>
  <si>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</si>
  <si>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</si>
  <si>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</si>
  <si>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</si>
  <si>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</si>
  <si>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</si>
  <si>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</si>
  <si>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</si>
  <si>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</si>
  <si>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</si>
  <si>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</si>
  <si>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</si>
  <si>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</si>
  <si>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</si>
  <si>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</si>
  <si>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</si>
  <si>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</si>
  <si>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</si>
  <si>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</si>
  <si>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</si>
  <si>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</si>
  <si>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</si>
  <si>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</si>
  <si>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</si>
  <si>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</si>
  <si>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</si>
  <si>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</si>
  <si>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</si>
  <si>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</si>
  <si>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</si>
  <si>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</si>
  <si>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</si>
  <si>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</si>
  <si>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</si>
  <si>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</si>
  <si>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</si>
  <si>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</si>
  <si>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</si>
  <si>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</si>
  <si>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</si>
  <si>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</si>
  <si>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</si>
  <si>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</si>
  <si>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</si>
  <si>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</si>
  <si>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</si>
  <si>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</si>
  <si>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</si>
  <si>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</si>
  <si>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</si>
  <si>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</si>
  <si>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</si>
  <si>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</si>
  <si>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</si>
  <si>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</si>
  <si>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</si>
  <si>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</si>
  <si>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</si>
  <si>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</si>
  <si>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</si>
  <si>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</si>
  <si>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</si>
  <si>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</si>
  <si>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</si>
  <si>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</si>
  <si>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</si>
  <si>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</si>
  <si>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</si>
  <si>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</si>
  <si>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</si>
  <si>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</si>
  <si>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</si>
  <si>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</si>
  <si>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</si>
  <si>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</si>
  <si>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</si>
  <si>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</si>
  <si>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</si>
  <si>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</si>
  <si>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</si>
  <si>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</si>
  <si>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</si>
  <si>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</si>
  <si>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</si>
  <si>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</si>
  <si>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</si>
  <si>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</si>
  <si>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</si>
  <si>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</si>
  <si>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</si>
  <si>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</si>
  <si>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</si>
  <si>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</si>
  <si>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</si>
  <si>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</si>
  <si>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</si>
  <si>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</si>
  <si>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</si>
  <si>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</si>
  <si>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</si>
  <si>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</si>
  <si>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</si>
  <si>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</si>
  <si>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</si>
  <si>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</si>
  <si>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</si>
  <si>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</si>
  <si>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</si>
  <si>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</si>
  <si>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</si>
  <si>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</si>
  <si>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</si>
  <si>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</si>
  <si>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</si>
  <si>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</si>
  <si>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</si>
  <si>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</si>
  <si>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</si>
  <si>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</si>
  <si>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</si>
  <si>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</si>
  <si>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</si>
  <si>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</si>
  <si>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</si>
  <si>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</si>
  <si>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</si>
  <si>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</si>
  <si>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</si>
  <si>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</si>
  <si>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</si>
  <si>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</si>
  <si>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</si>
  <si>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</si>
  <si>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</si>
  <si>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</si>
  <si>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</si>
  <si>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</si>
  <si>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</si>
  <si>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</si>
  <si>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</si>
  <si>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</si>
  <si>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</si>
  <si>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</si>
  <si>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</si>
  <si>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</si>
  <si>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</si>
  <si>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</si>
  <si>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</si>
  <si>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</si>
  <si>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</si>
  <si>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</si>
  <si>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</si>
  <si>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</si>
  <si>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</si>
  <si>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</si>
  <si>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</si>
  <si>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</si>
  <si>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</si>
  <si>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</si>
  <si>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</si>
  <si>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</si>
  <si>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</si>
  <si>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</si>
  <si>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</si>
  <si>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</si>
  <si>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</si>
  <si>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</si>
  <si>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</si>
  <si>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</si>
  <si>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</si>
  <si>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</si>
  <si>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</si>
  <si>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</si>
  <si>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</si>
  <si>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</si>
  <si>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</si>
  <si>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</si>
  <si>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</si>
  <si>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</si>
  <si>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</si>
  <si>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</si>
  <si>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</si>
  <si>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</si>
  <si>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</si>
  <si>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</si>
  <si>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</si>
  <si>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</si>
  <si>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</si>
  <si>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</si>
  <si>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</si>
  <si>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</si>
  <si>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</si>
  <si>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</si>
  <si>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</si>
  <si>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</si>
  <si>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</si>
  <si>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</si>
  <si>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</si>
  <si>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</si>
  <si>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</si>
  <si>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</si>
  <si>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</si>
  <si>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</si>
  <si>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</si>
  <si>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</si>
  <si>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</si>
  <si>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</si>
  <si>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</si>
  <si>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</si>
  <si>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</si>
  <si>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</si>
  <si>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</si>
  <si>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</si>
  <si>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</si>
  <si>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</si>
  <si>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</si>
  <si>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</si>
  <si>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</si>
  <si>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</si>
  <si>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</si>
  <si>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</si>
  <si>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</si>
  <si>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</si>
  <si>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</si>
  <si>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</si>
  <si>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</si>
  <si>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</si>
  <si>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</si>
  <si>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</si>
  <si>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</si>
  <si>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</si>
  <si>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</si>
  <si>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</si>
  <si>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</si>
  <si>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</si>
  <si>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</si>
  <si>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</si>
  <si>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</si>
  <si>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</si>
  <si>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</si>
  <si>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</si>
  <si>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</si>
  <si>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</si>
  <si>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</si>
  <si>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</si>
  <si>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</si>
  <si>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</si>
  <si>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</si>
  <si>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</si>
  <si>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</si>
  <si>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</si>
  <si>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</si>
  <si>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</si>
  <si>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</si>
  <si>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</si>
  <si>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</si>
  <si>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</si>
  <si>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</si>
  <si>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</si>
  <si>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</si>
  <si>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</si>
  <si>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</si>
  <si>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</si>
  <si>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</si>
  <si>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</si>
  <si>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</si>
  <si>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</si>
  <si>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</si>
  <si>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</si>
  <si>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</si>
  <si>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</si>
  <si>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</si>
  <si>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</si>
  <si>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</si>
  <si>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</si>
  <si>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</si>
  <si>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</si>
  <si>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</si>
  <si>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</si>
  <si>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</si>
  <si>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</si>
  <si>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</si>
  <si>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</si>
  <si>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</si>
  <si>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</si>
  <si>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</si>
  <si>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</si>
  <si>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</si>
  <si>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</si>
  <si>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</si>
  <si>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</si>
  <si>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</si>
  <si>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</si>
  <si>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</si>
  <si>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</si>
  <si>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</si>
  <si>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</si>
  <si>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</si>
  <si>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</si>
  <si>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</si>
  <si>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</si>
  <si>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</si>
  <si>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</si>
  <si>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</si>
  <si>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</si>
  <si>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</si>
  <si>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</si>
  <si>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</si>
  <si>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</si>
  <si>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</si>
  <si>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</si>
  <si>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</si>
  <si>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</si>
  <si>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</si>
  <si>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</si>
  <si>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</si>
  <si>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</si>
  <si>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</si>
  <si>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</si>
  <si>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</si>
  <si>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</si>
  <si>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</si>
  <si>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</si>
  <si>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</si>
  <si>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</si>
  <si>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</si>
  <si>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</si>
  <si>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</si>
  <si>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</si>
  <si>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</si>
  <si>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</si>
  <si>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</si>
  <si>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</si>
  <si>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</si>
  <si>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</si>
  <si>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</si>
  <si>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</si>
  <si>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</si>
  <si>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</si>
  <si>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</si>
  <si>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</si>
  <si>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</si>
  <si>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</si>
  <si>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</si>
  <si>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</si>
  <si>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</si>
  <si>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</si>
  <si>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</si>
  <si>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</si>
  <si>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</si>
  <si>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</si>
  <si>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</si>
  <si>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</si>
  <si>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</si>
  <si>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</si>
  <si>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</si>
  <si>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</si>
  <si>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</si>
  <si>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</si>
  <si>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</si>
  <si>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</si>
  <si>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</si>
  <si>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</si>
  <si>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</si>
  <si>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</si>
  <si>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</si>
  <si>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</si>
  <si>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</si>
  <si>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</si>
  <si>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</si>
  <si>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</si>
  <si>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</si>
  <si>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</si>
  <si>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</si>
  <si>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</si>
  <si>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</si>
  <si>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</si>
  <si>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</si>
  <si>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</si>
  <si>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</si>
  <si>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</si>
  <si>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</si>
  <si>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</si>
  <si>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</si>
  <si>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</si>
  <si>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</si>
  <si>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</si>
  <si>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</si>
  <si>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</si>
  <si>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</si>
  <si>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</si>
  <si>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</si>
  <si>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</si>
  <si>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</si>
  <si>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</si>
  <si>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</si>
  <si>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</si>
  <si>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</si>
  <si>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</si>
  <si>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</si>
  <si>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</si>
  <si>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</si>
  <si>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</si>
  <si>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</si>
  <si>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</si>
  <si>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</si>
  <si>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</si>
  <si>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</si>
  <si>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</si>
  <si>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</si>
  <si>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</si>
  <si>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</si>
  <si>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</si>
  <si>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</si>
  <si>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</si>
  <si>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</si>
  <si>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</si>
  <si>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</si>
  <si>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</si>
  <si>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</si>
  <si>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</si>
  <si>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</si>
  <si>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</si>
  <si>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</si>
  <si>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</si>
  <si>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</si>
  <si>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</si>
  <si>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</si>
  <si>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</si>
  <si>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</si>
  <si>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</si>
  <si>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</si>
  <si>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</si>
  <si>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</si>
  <si>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</si>
  <si>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</si>
  <si>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</si>
  <si>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</si>
  <si>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</si>
  <si>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</si>
  <si>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</si>
  <si>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</si>
  <si>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</si>
  <si>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</si>
  <si>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</si>
  <si>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</si>
  <si>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</si>
  <si>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</si>
  <si>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</si>
  <si>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</si>
  <si>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</si>
  <si>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</si>
  <si>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</si>
  <si>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</si>
  <si>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</si>
  <si>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</si>
  <si>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</si>
  <si>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</si>
  <si>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</si>
  <si>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</si>
  <si>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</si>
  <si>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</si>
  <si>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</si>
  <si>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</si>
  <si>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</si>
  <si>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</si>
  <si>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</si>
  <si>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</si>
  <si>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</si>
  <si>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</si>
  <si>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</si>
  <si>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</si>
  <si>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</si>
  <si>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</si>
  <si>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</si>
  <si>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</si>
  <si>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</si>
  <si>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</si>
  <si>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</si>
  <si>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</si>
  <si>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</si>
  <si>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</si>
  <si>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</si>
  <si>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</si>
  <si>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</si>
  <si>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</si>
  <si>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</si>
  <si>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</si>
  <si>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</si>
  <si>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</si>
  <si>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</si>
  <si>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</si>
  <si>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</si>
  <si>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</si>
  <si>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</si>
  <si>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</si>
  <si>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</si>
  <si>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</si>
  <si>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</si>
  <si>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</si>
  <si>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</si>
  <si>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</si>
  <si>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</si>
  <si>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</si>
  <si>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</si>
  <si>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</si>
  <si>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</si>
  <si>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</si>
  <si>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</si>
  <si>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</si>
  <si>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</si>
  <si>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</si>
  <si>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</si>
  <si>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</si>
  <si>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</si>
  <si>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</si>
  <si>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</si>
  <si>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</si>
  <si>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</si>
  <si>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</si>
  <si>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</si>
  <si>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</si>
  <si>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</si>
  <si>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</si>
  <si>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</si>
  <si>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</si>
  <si>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</si>
  <si>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</si>
  <si>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</si>
  <si>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</si>
  <si>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</si>
  <si>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</si>
  <si>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</si>
  <si>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</si>
  <si>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</si>
  <si>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</si>
  <si>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</si>
  <si>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</si>
  <si>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</si>
  <si>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</si>
  <si>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</si>
  <si>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</si>
  <si>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</si>
  <si>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</si>
  <si>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</si>
  <si>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</si>
  <si>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</si>
  <si>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</si>
  <si>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</si>
  <si>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</si>
  <si>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</si>
  <si>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</si>
  <si>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</si>
  <si>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</si>
  <si>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</si>
  <si>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</si>
  <si>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</si>
  <si>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</si>
  <si>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</si>
  <si>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</si>
  <si>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</si>
  <si>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</si>
  <si>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</si>
  <si>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</si>
  <si>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</si>
  <si>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</si>
  <si>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</si>
  <si>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</si>
  <si>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</si>
  <si>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</si>
  <si>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</si>
  <si>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</si>
  <si>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</si>
  <si>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</si>
  <si>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</si>
  <si>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</si>
  <si>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</si>
  <si>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</si>
  <si>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</si>
  <si>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</si>
  <si>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</si>
  <si>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</si>
  <si>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</si>
  <si>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</si>
  <si>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</si>
  <si>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</si>
  <si>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</si>
  <si>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</si>
  <si>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</si>
  <si>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</si>
  <si>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</si>
  <si>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</si>
  <si>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</si>
  <si>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</si>
  <si>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</si>
  <si>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</si>
  <si>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</si>
  <si>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</si>
  <si>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</si>
  <si>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</si>
  <si>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</si>
  <si>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</si>
  <si>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</si>
  <si>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</si>
  <si>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</si>
  <si>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</si>
  <si>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</si>
  <si>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</si>
  <si>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</si>
  <si>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</si>
  <si>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</si>
  <si>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</si>
  <si>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</si>
  <si>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</si>
  <si>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</si>
  <si>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</si>
  <si>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</si>
  <si>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</si>
  <si>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</si>
  <si>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</si>
  <si>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</si>
  <si>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</si>
  <si>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</si>
  <si>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</si>
  <si>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</si>
  <si>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</si>
  <si>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</si>
  <si>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</si>
  <si>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</si>
  <si>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</si>
  <si>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</si>
  <si>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</si>
  <si>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</si>
  <si>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</si>
  <si>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</si>
  <si>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</si>
  <si>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</si>
  <si>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</si>
  <si>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</si>
  <si>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</si>
  <si>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</si>
  <si>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</si>
  <si>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</si>
  <si>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</si>
  <si>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</si>
  <si>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</si>
  <si>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</si>
  <si>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</si>
  <si>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</si>
  <si>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</si>
  <si>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</si>
  <si>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</si>
  <si>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</si>
  <si>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</si>
  <si>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</si>
  <si>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</si>
  <si>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</si>
  <si>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</si>
  <si>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</si>
  <si>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</si>
  <si>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</si>
  <si>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</si>
  <si>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</si>
  <si>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</si>
  <si>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</si>
  <si>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</si>
  <si>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</si>
  <si>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</si>
  <si>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</si>
  <si>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</si>
  <si>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</si>
  <si>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</si>
  <si>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</si>
  <si>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</si>
  <si>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</si>
  <si>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</si>
  <si>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</si>
  <si>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</si>
  <si>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</si>
  <si>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</si>
  <si>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</si>
  <si>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</si>
  <si>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</si>
  <si>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</si>
  <si>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</si>
  <si>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</si>
  <si>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</si>
  <si>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</si>
  <si>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</si>
  <si>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</si>
  <si>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</si>
  <si>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</si>
  <si>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</si>
  <si>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</si>
  <si>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</si>
  <si>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</si>
  <si>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</si>
  <si>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</si>
  <si>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</si>
  <si>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</si>
  <si>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</si>
  <si>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</si>
  <si>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</si>
  <si>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</si>
  <si>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</si>
  <si>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</si>
  <si>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</si>
  <si>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</si>
  <si>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</si>
  <si>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</si>
  <si>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</si>
  <si>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</si>
  <si>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</si>
  <si>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</si>
  <si>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</si>
  <si>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</si>
  <si>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</si>
  <si>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</si>
  <si>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</si>
  <si>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</si>
  <si>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</si>
  <si>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</si>
  <si>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</si>
  <si>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</si>
  <si>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</si>
  <si>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</si>
  <si>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</si>
  <si>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</si>
  <si>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</si>
  <si>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</si>
  <si>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</si>
  <si>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</si>
  <si>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</si>
  <si>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</si>
  <si>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</si>
  <si>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</si>
  <si>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</si>
  <si>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</si>
  <si>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</si>
  <si>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</si>
  <si>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</si>
  <si>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</si>
  <si>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</si>
  <si>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</si>
  <si>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</si>
  <si>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</si>
  <si>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</si>
  <si>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</si>
  <si>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</si>
  <si>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</si>
  <si>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</si>
  <si>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</si>
  <si>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</si>
  <si>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</si>
  <si>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</si>
  <si>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</si>
  <si>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</si>
  <si>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</si>
  <si>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</si>
  <si>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</si>
  <si>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</si>
  <si>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</si>
  <si>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</si>
  <si>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</si>
  <si>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</si>
  <si>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</si>
  <si>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</si>
  <si>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</si>
  <si>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</si>
  <si>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</si>
  <si>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</si>
  <si>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</si>
  <si>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</si>
  <si>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</si>
  <si>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</si>
  <si>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</si>
  <si>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</si>
  <si>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</si>
  <si>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</si>
  <si>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</si>
  <si>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</si>
  <si>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</si>
  <si>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</si>
  <si>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</si>
  <si>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</si>
  <si>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</si>
  <si>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</si>
  <si>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</si>
  <si>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</si>
  <si>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</si>
  <si>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</si>
  <si>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</si>
  <si>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</si>
  <si>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</si>
  <si>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</si>
  <si>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</si>
  <si>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</si>
  <si>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</si>
  <si>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</si>
  <si>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</si>
  <si>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</si>
  <si>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</si>
  <si>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</si>
  <si>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</si>
  <si>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</si>
  <si>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</si>
  <si>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</si>
  <si>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</si>
  <si>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</si>
  <si>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</si>
  <si>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</si>
  <si>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</si>
  <si>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</si>
  <si>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</si>
  <si>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</si>
  <si>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</si>
  <si>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</si>
  <si>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</si>
  <si>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</si>
  <si>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</si>
  <si>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</si>
  <si>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</si>
  <si>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</si>
  <si>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</si>
  <si>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</si>
  <si>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</si>
  <si>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</si>
  <si>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</si>
  <si>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</si>
  <si>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</si>
  <si>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</si>
  <si>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</si>
  <si>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</si>
  <si>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</si>
  <si>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</si>
  <si>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</si>
  <si>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</si>
  <si>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</si>
  <si>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</si>
  <si>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</si>
  <si>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</si>
  <si>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</si>
  <si>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</si>
  <si>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</si>
  <si>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</si>
  <si>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</si>
  <si>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</si>
  <si>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</si>
  <si>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</si>
  <si>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</si>
  <si>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</si>
  <si>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</si>
  <si>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</si>
  <si>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</si>
  <si>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</si>
  <si>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</si>
  <si>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</si>
  <si>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</si>
  <si>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</si>
  <si>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</si>
  <si>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</si>
  <si>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</si>
  <si>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</si>
  <si>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</si>
  <si>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</si>
  <si>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</si>
  <si>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</si>
  <si>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</si>
  <si>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</si>
  <si>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</si>
  <si>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</si>
  <si>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</si>
  <si>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</si>
  <si>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</si>
  <si>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</si>
  <si>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</si>
  <si>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</si>
  <si>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</si>
  <si>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</si>
  <si>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</si>
  <si>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</si>
  <si>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</si>
  <si>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</si>
  <si>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</si>
  <si>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</si>
  <si>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</si>
  <si>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</si>
  <si>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</si>
  <si>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</si>
  <si>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</si>
  <si>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</si>
  <si>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</si>
  <si>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</si>
  <si>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</si>
  <si>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</si>
  <si>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</si>
  <si>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</si>
  <si>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</si>
  <si>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</si>
  <si>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</si>
  <si>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</si>
  <si>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</si>
  <si>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</si>
  <si>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</si>
  <si>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</si>
  <si>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</si>
  <si>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</si>
  <si>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</si>
  <si>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</si>
  <si>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</si>
  <si>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</si>
  <si>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</si>
  <si>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</si>
  <si>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</si>
  <si>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</si>
  <si>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</si>
  <si>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</si>
  <si>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</si>
  <si>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</si>
  <si>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</si>
  <si>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</si>
  <si>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</si>
  <si>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</si>
  <si>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</si>
  <si>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</si>
  <si>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</si>
  <si>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</si>
  <si>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</si>
  <si>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</si>
  <si>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</si>
  <si>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</si>
  <si>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</si>
  <si>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</si>
  <si>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</si>
  <si>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</si>
  <si>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</si>
  <si>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</si>
  <si>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</si>
  <si>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</si>
  <si>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</si>
  <si>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</si>
  <si>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</si>
  <si>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</si>
  <si>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</si>
  <si>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</si>
  <si>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</si>
  <si>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</si>
  <si>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</si>
  <si>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</si>
  <si>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</si>
  <si>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</si>
  <si>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</si>
  <si>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</si>
  <si>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</si>
  <si>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</si>
  <si>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</si>
  <si>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</si>
  <si>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</si>
  <si>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</si>
  <si>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</si>
  <si>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</si>
  <si>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</si>
  <si>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</si>
  <si>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</si>
  <si>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</si>
  <si>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</si>
  <si>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</si>
  <si>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</si>
  <si>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</si>
  <si>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</si>
  <si>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</si>
  <si>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</si>
  <si>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</si>
  <si>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</si>
  <si>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</si>
  <si>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</si>
  <si>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</si>
  <si>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</si>
  <si>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</si>
  <si>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</si>
  <si>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</si>
  <si>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</si>
  <si>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</si>
  <si>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</si>
  <si>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</si>
  <si>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</si>
  <si>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</si>
  <si>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</si>
  <si>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</si>
  <si>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</si>
  <si>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</si>
  <si>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</si>
  <si>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</si>
  <si>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</si>
  <si>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</si>
  <si>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</si>
  <si>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</si>
  <si>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</si>
  <si>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</si>
  <si>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</si>
  <si>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</si>
  <si>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</si>
  <si>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</si>
  <si>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</si>
  <si>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</si>
  <si>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</si>
  <si>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</si>
  <si>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</si>
  <si>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</si>
  <si>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</si>
  <si>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</si>
  <si>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</si>
  <si>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</si>
  <si>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</si>
  <si>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</si>
  <si>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</si>
  <si>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</si>
  <si>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</si>
  <si>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</si>
  <si>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</si>
  <si>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</si>
  <si>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</si>
  <si>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</si>
  <si>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</si>
  <si>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</si>
  <si>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</si>
  <si>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</si>
  <si>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</si>
  <si>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</si>
  <si>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</si>
  <si>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</si>
  <si>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</si>
  <si>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</si>
  <si>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</si>
  <si>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</si>
  <si>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</si>
  <si>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</si>
  <si>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</si>
  <si>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</si>
  <si>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</si>
  <si>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</si>
  <si>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</si>
  <si>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</si>
  <si>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</si>
  <si>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</si>
  <si>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</si>
  <si>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</si>
  <si>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</si>
  <si>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</si>
  <si>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</si>
  <si>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</si>
  <si>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</si>
  <si>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</si>
  <si>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</si>
  <si>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</si>
  <si>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</si>
  <si>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</si>
  <si>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</si>
  <si>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</si>
  <si>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</si>
  <si>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</si>
  <si>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</si>
  <si>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</si>
  <si>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</si>
  <si>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</si>
  <si>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</si>
  <si>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</si>
  <si>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</si>
  <si>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</si>
  <si>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</si>
  <si>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</si>
  <si>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</si>
  <si>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</si>
  <si>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</si>
  <si>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</si>
  <si>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</si>
  <si>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</si>
  <si>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</si>
  <si>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</si>
  <si>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</si>
  <si>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</si>
  <si>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</si>
  <si>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</si>
  <si>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</si>
  <si>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</si>
  <si>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</si>
  <si>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</si>
  <si>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</si>
  <si>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</si>
  <si>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</si>
  <si>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</si>
  <si>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</si>
  <si>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</si>
  <si>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</si>
  <si>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</si>
  <si>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</si>
  <si>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</si>
  <si>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</si>
  <si>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</si>
  <si>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</si>
  <si>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</si>
  <si>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</si>
  <si>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</si>
  <si>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</si>
  <si>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</si>
  <si>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</si>
  <si>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</si>
  <si>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</si>
  <si>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</si>
  <si>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</si>
  <si>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</si>
  <si>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</si>
  <si>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</si>
  <si>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</si>
  <si>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</si>
  <si>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</si>
  <si>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</si>
  <si>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</si>
  <si>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</si>
  <si>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</si>
  <si>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</si>
  <si>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</si>
  <si>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</si>
  <si>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</si>
  <si>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</si>
  <si>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</si>
  <si>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</si>
  <si>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</si>
  <si>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</si>
  <si>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</si>
  <si>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</si>
  <si>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</si>
  <si>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</si>
  <si>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</si>
  <si>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</si>
  <si>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</si>
  <si>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</si>
  <si>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</si>
  <si>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</si>
  <si>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</si>
  <si>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</si>
  <si>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</si>
  <si>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</si>
  <si>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</si>
  <si>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</si>
  <si>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</si>
  <si>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</si>
  <si>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</si>
  <si>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</si>
  <si>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</si>
  <si>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</si>
  <si>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</si>
  <si>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</si>
  <si>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</si>
  <si>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</si>
  <si>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</si>
  <si>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</si>
  <si>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</si>
  <si>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</si>
  <si>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</si>
  <si>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</si>
  <si>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</si>
  <si>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</si>
  <si>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</si>
  <si>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</si>
  <si>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</si>
  <si>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</si>
  <si>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</si>
  <si>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</si>
  <si>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</si>
  <si>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</si>
  <si>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</si>
  <si>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</si>
  <si>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</si>
  <si>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</si>
  <si>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</si>
  <si>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</si>
  <si>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</si>
  <si>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</si>
  <si>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</si>
  <si>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</si>
  <si>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</si>
  <si>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</si>
  <si>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</si>
  <si>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</si>
  <si>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</si>
  <si>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</si>
  <si>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</si>
  <si>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</si>
  <si>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</si>
  <si>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</si>
  <si>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</si>
  <si>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</si>
  <si>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</si>
  <si>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</si>
  <si>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</si>
  <si>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</si>
  <si>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</si>
  <si>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</si>
  <si>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</si>
  <si>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</si>
  <si>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</si>
  <si>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</si>
  <si>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</si>
  <si>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</si>
  <si>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</si>
  <si>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</si>
  <si>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</si>
  <si>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</si>
  <si>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</si>
  <si>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</si>
  <si>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</si>
  <si>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</si>
  <si>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</si>
  <si>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</si>
  <si>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</si>
  <si>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</si>
  <si>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</si>
  <si>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</si>
  <si>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</si>
  <si>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</si>
  <si>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</si>
  <si>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</si>
  <si>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</si>
  <si>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</si>
  <si>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</si>
  <si>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</si>
  <si>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</si>
  <si>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</si>
  <si>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</si>
  <si>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</si>
  <si>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</si>
  <si>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</si>
  <si>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</si>
  <si>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</si>
  <si>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</si>
  <si>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</si>
  <si>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</si>
  <si>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</si>
  <si>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</si>
  <si>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</si>
  <si>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</si>
  <si>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</si>
  <si>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</si>
  <si>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</si>
  <si>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</si>
  <si>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</si>
  <si>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</si>
  <si>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</si>
  <si>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</si>
  <si>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</si>
  <si>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</si>
  <si>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</si>
  <si>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</si>
  <si>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</si>
  <si>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</si>
  <si>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</si>
  <si>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</si>
  <si>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</si>
  <si>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</si>
  <si>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</si>
  <si>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</si>
  <si>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</si>
  <si>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</si>
  <si>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</si>
  <si>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</si>
  <si>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</si>
  <si>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</si>
  <si>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</si>
  <si>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</si>
  <si>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</si>
  <si>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</si>
  <si>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</si>
  <si>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</si>
  <si>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</si>
  <si>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</si>
  <si>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</si>
  <si>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</si>
  <si>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</si>
  <si>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</si>
  <si>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</si>
  <si>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</si>
  <si>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</si>
  <si>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</si>
  <si>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</si>
  <si>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</si>
  <si>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</si>
  <si>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</si>
  <si>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</si>
  <si>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</si>
  <si>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</si>
  <si>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</si>
  <si>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</si>
  <si>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</si>
  <si>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</si>
  <si>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</si>
  <si>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</si>
  <si>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</si>
  <si>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</si>
  <si>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</si>
  <si>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</si>
  <si>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</si>
  <si>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</si>
  <si>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</si>
  <si>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</si>
  <si>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</si>
  <si>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</si>
  <si>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</si>
  <si>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</si>
  <si>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</si>
  <si>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</si>
  <si>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</si>
  <si>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</si>
  <si>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</si>
  <si>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</si>
  <si>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</si>
  <si>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</si>
  <si>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</si>
  <si>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</si>
  <si>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</si>
  <si>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</si>
  <si>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</si>
  <si>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</si>
  <si>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</si>
  <si>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</si>
  <si>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</si>
  <si>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</si>
  <si>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</si>
  <si>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</si>
  <si>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</si>
  <si>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</si>
  <si>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</si>
  <si>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</si>
  <si>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</si>
  <si>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</si>
  <si>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</si>
  <si>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</si>
  <si>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</si>
  <si>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</si>
  <si>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</si>
  <si>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</si>
  <si>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</si>
  <si>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</si>
  <si>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</si>
  <si>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</si>
  <si>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</si>
  <si>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</si>
  <si>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</si>
  <si>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</si>
  <si>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</si>
  <si>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</si>
  <si>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</si>
  <si>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</si>
  <si>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</si>
  <si>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</si>
  <si>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</si>
  <si>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</si>
  <si>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</si>
  <si>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</si>
  <si>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</si>
  <si>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</si>
  <si>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</si>
  <si>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</si>
  <si>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</si>
  <si>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</si>
  <si>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</si>
  <si>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</si>
  <si>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</si>
  <si>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</si>
  <si>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</si>
  <si>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</si>
  <si>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</si>
  <si>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</si>
  <si>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</si>
  <si>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</si>
  <si>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</si>
  <si>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</si>
  <si>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</si>
  <si>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</si>
  <si>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</si>
  <si>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</si>
  <si>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</si>
  <si>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</si>
  <si>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</si>
  <si>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</si>
  <si>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</si>
  <si>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</si>
  <si>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</si>
  <si>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</si>
  <si>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</si>
  <si>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</si>
  <si>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</si>
  <si>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</si>
  <si>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</si>
  <si>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</si>
  <si>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</si>
  <si>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</si>
  <si>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</si>
  <si>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</si>
  <si>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</si>
  <si>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</si>
  <si>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</si>
  <si>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</si>
  <si>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</si>
  <si>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</si>
  <si>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</si>
  <si>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</si>
  <si>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</si>
  <si>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</si>
  <si>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</si>
  <si>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</si>
  <si>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</si>
  <si>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</si>
  <si>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</si>
  <si>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</si>
  <si>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</si>
  <si>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</si>
  <si>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</si>
  <si>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</si>
  <si>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</si>
  <si>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</si>
  <si>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</si>
  <si>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</si>
  <si>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</si>
  <si>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</si>
  <si>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</si>
  <si>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</si>
  <si>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</si>
  <si>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</si>
  <si>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</si>
  <si>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</si>
  <si>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</si>
  <si>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</si>
  <si>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</si>
  <si>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</si>
  <si>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</si>
  <si>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</si>
  <si>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</si>
  <si>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</si>
  <si>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</si>
  <si>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</si>
  <si>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</si>
  <si>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</si>
  <si>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</si>
  <si>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</si>
  <si>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</si>
  <si>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</si>
  <si>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</si>
  <si>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</si>
  <si>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</si>
  <si>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</si>
  <si>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</si>
  <si>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</si>
  <si>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</si>
  <si>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</si>
  <si>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</si>
  <si>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</si>
  <si>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</si>
  <si>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</si>
  <si>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</si>
  <si>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</si>
  <si>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</si>
  <si>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</si>
  <si>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</si>
  <si>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</si>
  <si>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</si>
  <si>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</si>
  <si>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</si>
  <si>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</si>
  <si>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</si>
  <si>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</si>
  <si>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</si>
  <si>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</si>
  <si>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</si>
  <si>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</si>
  <si>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</si>
  <si>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</si>
  <si>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</si>
  <si>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</si>
  <si>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</si>
  <si>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</si>
  <si>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</si>
  <si>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</si>
  <si>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</si>
  <si>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</si>
  <si>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</si>
  <si>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</si>
  <si>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</si>
  <si>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</si>
  <si>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</si>
  <si>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</si>
  <si>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</si>
  <si>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</si>
  <si>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</si>
  <si>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</si>
  <si>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</si>
  <si>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</si>
  <si>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</si>
  <si>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</si>
  <si>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</si>
  <si>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</si>
  <si>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</si>
  <si>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</si>
  <si>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</si>
  <si>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</si>
  <si>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</si>
  <si>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</si>
  <si>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</si>
  <si>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</si>
  <si>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</si>
  <si>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</si>
  <si>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</si>
  <si>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</si>
  <si>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</si>
  <si>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</si>
  <si>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</si>
  <si>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</si>
  <si>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</si>
  <si>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</si>
  <si>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</si>
  <si>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</si>
  <si>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</si>
  <si>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</si>
  <si>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</si>
  <si>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</si>
  <si>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</si>
  <si>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</si>
  <si>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</si>
  <si>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</si>
  <si>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</si>
  <si>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</si>
  <si>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</si>
  <si>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</si>
  <si>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</si>
  <si>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</si>
  <si>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</si>
  <si>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</si>
  <si>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</si>
  <si>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</si>
  <si>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</si>
  <si>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</si>
  <si>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</si>
  <si>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</si>
  <si>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</si>
  <si>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</si>
  <si>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</si>
  <si>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</si>
  <si>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</si>
  <si>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</si>
  <si>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</si>
  <si>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</si>
  <si>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</si>
  <si>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</si>
  <si>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</si>
  <si>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</si>
  <si>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</si>
  <si>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</si>
  <si>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</si>
  <si>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</si>
  <si>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</si>
  <si>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</si>
  <si>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</si>
  <si>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</si>
  <si>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</si>
  <si>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</si>
  <si>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</si>
  <si>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</si>
  <si>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</si>
  <si>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</si>
  <si>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</si>
  <si>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</si>
  <si>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</si>
  <si>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</si>
  <si>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</si>
  <si>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</si>
  <si>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</si>
  <si>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</si>
  <si>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</si>
  <si>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</si>
  <si>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</si>
  <si>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</si>
  <si>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</si>
  <si>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</si>
  <si>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</si>
  <si>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</si>
  <si>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</si>
  <si>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</si>
  <si>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</si>
  <si>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</si>
  <si>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</si>
  <si>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</si>
  <si>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</si>
  <si>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</si>
  <si>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</si>
  <si>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</si>
  <si>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</si>
  <si>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</si>
  <si>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</si>
  <si>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</si>
  <si>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</si>
  <si>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</si>
  <si>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</si>
  <si>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</si>
  <si>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</si>
  <si>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</si>
  <si>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</si>
  <si>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</si>
  <si>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</si>
  <si>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</si>
  <si>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</si>
  <si>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</si>
  <si>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</si>
  <si>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</si>
  <si>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</si>
  <si>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</si>
  <si>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</si>
  <si>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</si>
  <si>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</si>
  <si>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</si>
  <si>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</si>
  <si>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</si>
  <si>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</si>
  <si>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</si>
  <si>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</si>
  <si>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</si>
  <si>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</si>
  <si>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</si>
  <si>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</si>
  <si>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</si>
  <si>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</si>
  <si>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</si>
  <si>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</si>
  <si>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</si>
  <si>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</si>
  <si>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</si>
  <si>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</si>
  <si>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</si>
  <si>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</si>
  <si>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</si>
  <si>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</si>
  <si>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</si>
  <si>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</si>
  <si>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</si>
  <si>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</si>
  <si>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</si>
  <si>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</si>
  <si>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</si>
  <si>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</si>
  <si>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</si>
  <si>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</si>
  <si>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</si>
  <si>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</si>
  <si>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</si>
  <si>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</si>
  <si>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</si>
  <si>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</si>
  <si>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</si>
  <si>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</si>
  <si>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</si>
  <si>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</si>
  <si>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</si>
  <si>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</si>
  <si>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</si>
  <si>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</si>
  <si>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</si>
  <si>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</si>
  <si>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</si>
  <si>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</si>
  <si>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</si>
  <si>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</si>
  <si>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</si>
  <si>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</si>
  <si>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</si>
  <si>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</si>
  <si>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</si>
  <si>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</si>
  <si>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</si>
  <si>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</si>
  <si>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</si>
  <si>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</si>
  <si>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</si>
  <si>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</si>
  <si>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</si>
  <si>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</si>
  <si>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</si>
  <si>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</si>
  <si>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</si>
  <si>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</si>
  <si>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</si>
  <si>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</si>
  <si>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</si>
  <si>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</si>
  <si>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</si>
  <si>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</si>
  <si>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</si>
  <si>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</si>
  <si>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</si>
  <si>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</si>
  <si>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</si>
  <si>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</si>
  <si>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</si>
  <si>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</si>
  <si>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</si>
  <si>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</si>
  <si>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</si>
  <si>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</si>
  <si>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</si>
  <si>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</si>
  <si>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</si>
  <si>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</si>
  <si>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</si>
  <si>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</si>
  <si>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</si>
  <si>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</si>
  <si>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</si>
  <si>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</si>
  <si>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</si>
  <si>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</si>
  <si>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</si>
  <si>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</si>
  <si>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</si>
  <si>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</si>
  <si>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</si>
  <si>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</si>
  <si>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</si>
  <si>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</si>
  <si>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</si>
  <si>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</si>
  <si>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</si>
  <si>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</si>
  <si>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</si>
  <si>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</si>
  <si>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</si>
  <si>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</si>
  <si>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</si>
  <si>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</si>
  <si>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</si>
  <si>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</si>
  <si>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</si>
  <si>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</si>
  <si>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</si>
  <si>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</si>
  <si>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</si>
  <si>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</si>
  <si>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</si>
  <si>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</si>
  <si>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</si>
  <si>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</si>
  <si>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</si>
  <si>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</si>
  <si>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</si>
  <si>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</si>
  <si>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</si>
  <si>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</si>
  <si>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</si>
  <si>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</si>
  <si>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</si>
  <si>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</si>
  <si>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</si>
  <si>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</si>
  <si>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</si>
  <si>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</si>
  <si>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</si>
  <si>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</si>
  <si>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</si>
  <si>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</si>
  <si>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</si>
  <si>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</si>
  <si>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</si>
  <si>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</si>
  <si>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</si>
  <si>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</si>
  <si>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</si>
  <si>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</si>
  <si>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</si>
  <si>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</si>
  <si>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</si>
  <si>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</si>
  <si>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</si>
  <si>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</si>
  <si>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</si>
  <si>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</si>
  <si>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</si>
  <si>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</si>
  <si>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</si>
  <si>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</si>
  <si>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</si>
  <si>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</si>
  <si>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</si>
  <si>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</si>
  <si>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</si>
  <si>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</si>
  <si>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</si>
  <si>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</si>
  <si>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</si>
  <si>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</si>
  <si>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</si>
  <si>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</si>
  <si>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</si>
  <si>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</si>
  <si>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</si>
  <si>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</si>
  <si>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</si>
  <si>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</si>
  <si>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</si>
  <si>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</si>
  <si>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</si>
  <si>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</si>
  <si>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</si>
  <si>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</si>
  <si>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</si>
  <si>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</si>
  <si>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</si>
  <si>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</si>
  <si>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</si>
  <si>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</si>
  <si>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</si>
  <si>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</si>
  <si>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</si>
  <si>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</si>
  <si>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</si>
  <si>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</si>
  <si>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</si>
  <si>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</si>
  <si>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</si>
  <si>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</si>
  <si>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</si>
  <si>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</si>
  <si>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</si>
  <si>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</si>
  <si>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</si>
  <si>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</si>
  <si>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</si>
  <si>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</si>
  <si>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</si>
  <si>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</si>
  <si>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</si>
  <si>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</si>
  <si>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</si>
  <si>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</si>
  <si>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</si>
  <si>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</si>
  <si>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</si>
  <si>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</si>
  <si>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</si>
  <si>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</si>
  <si>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</si>
  <si>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</si>
  <si>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</si>
  <si>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</si>
  <si>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</si>
  <si>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</si>
  <si>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</si>
  <si>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</si>
  <si>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</si>
  <si>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</si>
  <si>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</si>
  <si>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</si>
  <si>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</si>
  <si>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</si>
  <si>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</si>
  <si>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</si>
  <si>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</si>
  <si>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</si>
  <si>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</si>
  <si>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</si>
  <si>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</si>
  <si>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</si>
  <si>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</si>
  <si>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</si>
  <si>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</si>
  <si>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</si>
  <si>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</si>
  <si>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</si>
  <si>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</si>
  <si>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</si>
  <si>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</si>
  <si>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</si>
  <si>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</si>
  <si>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</si>
  <si>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</si>
  <si>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</si>
  <si>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</si>
  <si>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</si>
  <si>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</si>
  <si>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</si>
  <si>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</si>
  <si>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</si>
  <si>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</si>
  <si>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</si>
  <si>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</si>
  <si>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</si>
  <si>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</si>
  <si>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</si>
  <si>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</si>
  <si>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</si>
  <si>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</si>
  <si>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</si>
  <si>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</si>
  <si>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</si>
  <si>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</si>
  <si>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</si>
  <si>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</si>
  <si>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</si>
  <si>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</si>
  <si>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</si>
  <si>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</si>
  <si>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</si>
  <si>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</si>
  <si>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</si>
  <si>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</si>
  <si>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</si>
  <si>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</si>
  <si>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</si>
  <si>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</si>
  <si>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</si>
  <si>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</si>
  <si>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</si>
  <si>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</si>
  <si>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</si>
  <si>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</si>
  <si>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</si>
  <si>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</si>
  <si>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</si>
  <si>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</si>
  <si>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</si>
  <si>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</si>
  <si>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</si>
  <si>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</si>
  <si>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</si>
  <si>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</si>
  <si>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</si>
  <si>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</si>
  <si>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</si>
  <si>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</si>
  <si>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</si>
  <si>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</si>
  <si>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</si>
  <si>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</si>
  <si>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</si>
  <si>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</si>
  <si>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</si>
  <si>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</si>
  <si>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</si>
  <si>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</si>
  <si>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</si>
  <si>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</si>
  <si>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</si>
  <si>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</si>
  <si>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</si>
  <si>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</si>
  <si>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</si>
  <si>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</si>
  <si>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</si>
  <si>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</si>
  <si>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</si>
  <si>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</si>
  <si>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</si>
  <si>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</si>
  <si>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</si>
  <si>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</si>
  <si>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</si>
  <si>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</si>
  <si>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</si>
  <si>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</si>
  <si>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</si>
  <si>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</si>
  <si>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</si>
  <si>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</si>
  <si>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</si>
  <si>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</si>
  <si>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</si>
  <si>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</si>
  <si>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</si>
  <si>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</si>
  <si>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</si>
  <si>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</si>
  <si>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</si>
  <si>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</si>
  <si>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</si>
  <si>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</si>
  <si>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</si>
  <si>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</si>
  <si>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</si>
  <si>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</si>
  <si>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</si>
  <si>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</si>
  <si>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</si>
  <si>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</si>
  <si>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</si>
  <si>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</si>
  <si>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</si>
  <si>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</si>
  <si>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</si>
  <si>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</si>
  <si>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</si>
  <si>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</si>
  <si>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</si>
  <si>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</si>
  <si>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</si>
  <si>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</si>
  <si>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</si>
  <si>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</si>
  <si>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</si>
  <si>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</si>
  <si>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</si>
  <si>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</si>
  <si>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</si>
  <si>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</si>
  <si>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</si>
  <si>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</si>
  <si>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</si>
  <si>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</si>
  <si>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</si>
  <si>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</si>
  <si>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</si>
  <si>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</si>
  <si>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</si>
  <si>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</si>
  <si>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</si>
  <si>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</si>
  <si>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</si>
  <si>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</si>
  <si>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</si>
  <si>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</si>
  <si>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</si>
  <si>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</si>
  <si>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</si>
  <si>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</si>
  <si>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</si>
  <si>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</si>
  <si>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</si>
  <si>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</si>
  <si>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</si>
  <si>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</si>
  <si>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</si>
  <si>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</si>
  <si>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</si>
  <si>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</si>
  <si>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</si>
  <si>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</si>
  <si>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</si>
  <si>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</si>
  <si>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</si>
  <si>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</si>
  <si>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</si>
  <si>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</si>
  <si>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</si>
  <si>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</si>
  <si>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</si>
  <si>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</si>
  <si>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</si>
  <si>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</si>
  <si>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</si>
  <si>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</si>
  <si>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</si>
  <si>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</si>
  <si>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</si>
  <si>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</si>
  <si>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</si>
  <si>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</si>
  <si>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</si>
  <si>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</si>
  <si>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</si>
  <si>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</si>
  <si>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</si>
  <si>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</si>
  <si>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</si>
  <si>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</si>
  <si>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</si>
  <si>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</si>
  <si>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</si>
  <si>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</si>
  <si>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</si>
  <si>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</si>
  <si>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</si>
  <si>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</si>
  <si>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</si>
  <si>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</si>
  <si>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</si>
  <si>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</si>
  <si>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</si>
  <si>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</si>
  <si>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</si>
  <si>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</si>
  <si>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</si>
  <si>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</si>
  <si>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</si>
  <si>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</si>
  <si>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</si>
  <si>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</si>
  <si>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</si>
  <si>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</si>
  <si>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</si>
  <si>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</si>
  <si>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</si>
  <si>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</si>
  <si>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</si>
  <si>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</si>
  <si>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</si>
  <si>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</si>
  <si>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</si>
  <si>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</si>
  <si>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</si>
  <si>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</si>
  <si>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</si>
  <si>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</si>
  <si>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</si>
  <si>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</si>
  <si>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</si>
  <si>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</si>
  <si>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</si>
  <si>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</si>
  <si>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</si>
  <si>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</si>
  <si>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</si>
  <si>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</si>
  <si>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</si>
  <si>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</si>
  <si>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</si>
  <si>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</si>
  <si>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</si>
  <si>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</si>
  <si>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</si>
  <si>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</si>
  <si>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</si>
  <si>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</si>
  <si>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</si>
  <si>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</si>
  <si>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</si>
  <si>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</si>
  <si>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</si>
  <si>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</si>
  <si>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</si>
  <si>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</si>
  <si>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</si>
  <si>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</si>
  <si>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</si>
  <si>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</si>
  <si>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</si>
  <si>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</si>
  <si>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</si>
  <si>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</si>
  <si>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</si>
  <si>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</si>
  <si>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</si>
  <si>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</si>
  <si>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</si>
  <si>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</si>
  <si>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</si>
  <si>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</si>
  <si>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</si>
  <si>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</si>
  <si>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</si>
  <si>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</si>
  <si>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</si>
  <si>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</si>
  <si>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</si>
  <si>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</si>
  <si>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</si>
  <si>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</si>
  <si>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</si>
  <si>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</si>
  <si>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</si>
  <si>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</si>
  <si>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</si>
  <si>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</si>
  <si>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</si>
  <si>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</si>
  <si>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</si>
  <si>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</si>
  <si>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</si>
  <si>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</si>
  <si>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</si>
  <si>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</si>
  <si>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</si>
  <si>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</si>
  <si>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</si>
  <si>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</si>
  <si>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</si>
  <si>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</si>
  <si>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</si>
  <si>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</si>
  <si>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</si>
  <si>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</si>
  <si>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</si>
  <si>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</si>
  <si>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</si>
  <si>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</si>
  <si>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</si>
  <si>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</si>
  <si>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</si>
  <si>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</si>
  <si>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</si>
  <si>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</si>
  <si>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</si>
  <si>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</si>
  <si>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</si>
  <si>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</si>
  <si>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</si>
  <si>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</si>
  <si>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</si>
  <si>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</si>
  <si>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</si>
  <si>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</si>
  <si>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</si>
  <si>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</si>
  <si>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</si>
  <si>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</si>
  <si>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</si>
  <si>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</si>
  <si>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</si>
  <si>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</si>
  <si>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</si>
  <si>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</si>
  <si>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</si>
  <si>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</si>
  <si>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</si>
  <si>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</si>
  <si>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</si>
  <si>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</si>
  <si>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</si>
  <si>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</si>
  <si>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</si>
  <si>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</si>
  <si>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</si>
  <si>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</si>
  <si>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</si>
  <si>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</si>
  <si>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</si>
  <si>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</si>
  <si>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</si>
  <si>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</si>
  <si>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</si>
  <si>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</si>
  <si>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</si>
  <si>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</si>
  <si>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</si>
  <si>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</si>
  <si>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</si>
  <si>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</si>
  <si>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</si>
  <si>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</si>
  <si>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</si>
  <si>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</si>
  <si>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</si>
  <si>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</si>
  <si>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</si>
  <si>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</si>
  <si>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</si>
  <si>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</si>
  <si>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</si>
  <si>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</si>
  <si>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</si>
  <si>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</si>
  <si>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</si>
  <si>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</si>
  <si>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</si>
  <si>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</si>
  <si>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</si>
  <si>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</si>
  <si>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</si>
  <si>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</si>
  <si>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</si>
  <si>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</si>
  <si>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</si>
  <si>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</si>
  <si>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</si>
  <si>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</si>
  <si>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</si>
  <si>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</si>
  <si>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</si>
  <si>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</si>
  <si>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</si>
  <si>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</si>
  <si>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</si>
  <si>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</si>
  <si>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</si>
  <si>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</si>
  <si>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</si>
  <si>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</si>
  <si>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</si>
  <si>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</si>
  <si>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</si>
  <si>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</si>
  <si>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</si>
  <si>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</si>
  <si>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</si>
  <si>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</si>
  <si>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</si>
  <si>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</si>
  <si>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</si>
  <si>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</si>
  <si>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</si>
  <si>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</si>
  <si>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</si>
  <si>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</si>
  <si>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</si>
  <si>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</si>
  <si>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</si>
  <si>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</si>
  <si>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</si>
  <si>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</si>
  <si>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</si>
  <si>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</si>
  <si>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</si>
  <si>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</si>
  <si>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</si>
  <si>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</si>
  <si>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</si>
  <si>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</si>
  <si>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</si>
  <si>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</si>
  <si>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</si>
  <si>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</si>
  <si>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</si>
  <si>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</si>
  <si>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</si>
  <si>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</si>
  <si>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</si>
  <si>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</si>
  <si>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</si>
  <si>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</si>
  <si>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</si>
  <si>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</si>
  <si>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</si>
  <si>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</si>
  <si>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</si>
  <si>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</si>
  <si>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</si>
  <si>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</si>
  <si>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</si>
  <si>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</si>
  <si>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</si>
  <si>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</si>
  <si>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</si>
  <si>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</si>
  <si>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</si>
  <si>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</si>
  <si>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</si>
  <si>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</si>
  <si>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</si>
  <si>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</si>
  <si>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</si>
  <si>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</si>
  <si>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</si>
  <si>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</si>
  <si>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</si>
  <si>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</si>
  <si>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</si>
  <si>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</si>
  <si>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</si>
  <si>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</si>
  <si>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</si>
  <si>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</si>
  <si>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</si>
  <si>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</si>
  <si>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</si>
  <si>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</si>
  <si>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</si>
  <si>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</si>
  <si>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</si>
  <si>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</si>
  <si>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</si>
  <si>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</si>
  <si>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</si>
  <si>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</si>
  <si>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</si>
  <si>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</si>
  <si>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</si>
  <si>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</si>
  <si>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</si>
  <si>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</si>
  <si>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</si>
  <si>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</si>
  <si>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</si>
  <si>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</si>
  <si>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</si>
  <si>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</si>
  <si>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</si>
  <si>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</si>
  <si>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</si>
  <si>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</si>
  <si>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</si>
  <si>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</si>
  <si>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</si>
  <si>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</si>
  <si>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</si>
  <si>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</si>
  <si>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</si>
  <si>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</si>
  <si>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</si>
  <si>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</si>
  <si>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</si>
  <si>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</si>
  <si>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</si>
  <si>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</si>
  <si>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</si>
  <si>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</si>
  <si>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</si>
  <si>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</si>
  <si>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</si>
  <si>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</si>
  <si>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</si>
  <si>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</si>
  <si>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</si>
  <si>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</si>
  <si>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</si>
  <si>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</si>
  <si>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</si>
  <si>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</si>
  <si>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</si>
  <si>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</si>
  <si>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</si>
  <si>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</si>
  <si>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</si>
  <si>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</si>
  <si>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</si>
  <si>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</si>
  <si>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</si>
  <si>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</si>
  <si>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</si>
  <si>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</si>
  <si>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</si>
  <si>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</si>
  <si>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</si>
  <si>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</si>
  <si>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</si>
  <si>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</si>
  <si>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</si>
  <si>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</si>
  <si>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</si>
  <si>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</si>
  <si>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</si>
  <si>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</si>
  <si>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</si>
  <si>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</si>
  <si>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</si>
  <si>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</si>
  <si>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</si>
  <si>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</si>
  <si>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</si>
  <si>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</si>
  <si>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</si>
  <si>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</si>
  <si>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</si>
  <si>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</si>
  <si>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</si>
  <si>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</si>
  <si>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</si>
  <si>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</si>
  <si>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</si>
  <si>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</si>
  <si>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</si>
  <si>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</si>
  <si>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</si>
  <si>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</si>
  <si>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</si>
  <si>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</si>
  <si>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</si>
  <si>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</si>
  <si>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</si>
  <si>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</si>
  <si>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</si>
  <si>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</si>
  <si>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</si>
  <si>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</si>
  <si>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</si>
  <si>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</si>
  <si>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</si>
  <si>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</si>
  <si>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</si>
  <si>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</si>
  <si>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</si>
  <si>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</si>
  <si>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</si>
  <si>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</si>
  <si>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</si>
  <si>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</si>
  <si>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</si>
  <si>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</si>
  <si>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</si>
  <si>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</si>
  <si>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</si>
  <si>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</si>
  <si>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</si>
  <si>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</si>
  <si>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</si>
  <si>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</si>
  <si>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</si>
  <si>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</si>
  <si>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</si>
  <si>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</si>
  <si>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</si>
  <si>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</si>
  <si>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</si>
  <si>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</si>
  <si>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</si>
  <si>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</si>
  <si>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</si>
  <si>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</si>
  <si>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</si>
  <si>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</si>
  <si>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</si>
  <si>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</si>
  <si>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</si>
  <si>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</si>
  <si>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</si>
  <si>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</si>
  <si>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</si>
  <si>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</si>
  <si>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</si>
  <si>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</si>
  <si>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</si>
  <si>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</si>
  <si>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</si>
  <si>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</si>
  <si>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</si>
  <si>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</si>
  <si>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</si>
  <si>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</si>
  <si>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</si>
  <si>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</si>
  <si>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</si>
  <si>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</si>
  <si>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</si>
  <si>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</si>
  <si>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</si>
  <si>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</si>
  <si>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</si>
  <si>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</si>
  <si>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</si>
  <si>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</si>
  <si>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</si>
  <si>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</si>
  <si>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</si>
  <si>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</si>
  <si>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</si>
  <si>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</si>
  <si>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</si>
  <si>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</si>
  <si>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</si>
  <si>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</si>
  <si>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</si>
  <si>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</si>
  <si>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</si>
  <si>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</si>
  <si>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</si>
  <si>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</si>
  <si>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</si>
  <si>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</si>
  <si>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</si>
  <si>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</si>
  <si>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</si>
  <si>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</si>
  <si>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</si>
  <si>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</si>
  <si>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</si>
  <si>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</si>
  <si>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</si>
  <si>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</si>
  <si>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</si>
  <si>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</si>
  <si>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</si>
  <si>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</si>
  <si>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</si>
  <si>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</si>
  <si>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</si>
  <si>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</si>
  <si>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</si>
  <si>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</si>
  <si>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</si>
  <si>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</si>
  <si>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</si>
  <si>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</si>
  <si>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</si>
  <si>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</si>
  <si>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</si>
  <si>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</si>
  <si>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</si>
  <si>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</si>
  <si>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</si>
  <si>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</si>
  <si>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</si>
  <si>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</si>
  <si>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</si>
  <si>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</si>
  <si>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</si>
  <si>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</si>
  <si>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</si>
  <si>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</si>
  <si>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</si>
  <si>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</si>
  <si>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</si>
  <si>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</si>
  <si>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</si>
  <si>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</si>
  <si>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</si>
  <si>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</si>
  <si>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</si>
  <si>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</si>
  <si>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</si>
  <si>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</si>
  <si>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</si>
  <si>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</si>
  <si>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</si>
  <si>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</si>
  <si>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</si>
  <si>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</si>
  <si>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</si>
  <si>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</si>
  <si>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</si>
  <si>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</si>
  <si>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</si>
  <si>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</si>
  <si>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</si>
  <si>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</si>
  <si>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</si>
  <si>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</si>
  <si>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</si>
  <si>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</si>
  <si>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</si>
  <si>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</si>
  <si>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</si>
  <si>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</si>
  <si>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</si>
  <si>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</si>
  <si>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</si>
  <si>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</si>
  <si>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</si>
  <si>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</si>
  <si>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</si>
  <si>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</si>
  <si>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</si>
  <si>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</si>
  <si>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</si>
  <si>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</si>
  <si>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</si>
  <si>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</si>
  <si>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</si>
  <si>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</si>
  <si>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</si>
  <si>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</si>
  <si>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</si>
  <si>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</si>
  <si>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</si>
  <si>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</si>
  <si>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</si>
  <si>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</si>
  <si>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</si>
  <si>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</si>
  <si>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</si>
  <si>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</si>
  <si>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</si>
  <si>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</si>
  <si>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</si>
  <si>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</si>
  <si>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</si>
  <si>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</si>
  <si>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</si>
  <si>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</si>
  <si>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</si>
  <si>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</si>
  <si>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</si>
  <si>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</si>
  <si>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</si>
  <si>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</si>
  <si>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</si>
  <si>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</si>
  <si>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</si>
  <si>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</si>
  <si>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</si>
  <si>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</si>
  <si>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</si>
  <si>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</si>
  <si>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</si>
  <si>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</si>
  <si>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</si>
  <si>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</si>
  <si>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</si>
  <si>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</si>
  <si>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</si>
  <si>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</si>
  <si>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</si>
  <si>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</si>
  <si>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</si>
  <si>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</si>
  <si>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</si>
  <si>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</si>
  <si>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</si>
  <si>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</si>
  <si>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</si>
  <si>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</si>
  <si>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</si>
  <si>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</si>
  <si>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</si>
  <si>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</si>
  <si>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</si>
  <si>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</si>
  <si>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</si>
  <si>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</si>
  <si>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</si>
  <si>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</si>
  <si>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</si>
  <si>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</si>
  <si>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</si>
  <si>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</si>
  <si>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</si>
  <si>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</si>
  <si>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</si>
  <si>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</si>
  <si>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</si>
  <si>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</si>
  <si>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</si>
  <si>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</si>
  <si>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</si>
  <si>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</si>
  <si>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</si>
  <si>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</si>
  <si>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</si>
  <si>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</si>
  <si>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</si>
  <si>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</si>
  <si>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</si>
  <si>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</si>
  <si>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</si>
  <si>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</si>
  <si>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</si>
  <si>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</si>
  <si>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</si>
  <si>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</si>
  <si>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</si>
  <si>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</si>
  <si>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</si>
  <si>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</si>
  <si>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</si>
  <si>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</si>
  <si>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</si>
  <si>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</si>
  <si>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</si>
  <si>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</si>
  <si>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</si>
  <si>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</si>
  <si>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</si>
  <si>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</si>
  <si>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</si>
  <si>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</si>
  <si>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</si>
  <si>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</si>
  <si>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</si>
  <si>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</si>
  <si>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</si>
  <si>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</si>
  <si>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</si>
  <si>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</si>
  <si>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</si>
  <si>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</si>
  <si>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</si>
  <si>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</si>
  <si>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</si>
  <si>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</si>
  <si>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</si>
  <si>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</si>
  <si>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</si>
  <si>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</si>
  <si>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</si>
  <si>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</si>
  <si>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</si>
  <si>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</si>
  <si>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</si>
  <si>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</si>
  <si>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</si>
  <si>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</si>
  <si>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</si>
  <si>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</si>
  <si>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</si>
  <si>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</si>
  <si>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</si>
  <si>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</si>
  <si>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</si>
  <si>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</si>
  <si>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</si>
  <si>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</si>
  <si>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</si>
  <si>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</si>
  <si>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</si>
  <si>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</si>
  <si>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</si>
  <si>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</si>
  <si>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</si>
  <si>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</si>
  <si>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</si>
  <si>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</si>
  <si>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</si>
  <si>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</si>
  <si>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</si>
  <si>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</si>
  <si>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</si>
  <si>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</si>
  <si>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</si>
  <si>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</si>
  <si>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</si>
  <si>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</si>
  <si>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</si>
  <si>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</si>
  <si>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</si>
  <si>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</si>
  <si>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</si>
  <si>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</si>
  <si>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</si>
  <si>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</si>
  <si>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</si>
  <si>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</si>
  <si>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</si>
  <si>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</si>
  <si>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</si>
  <si>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</si>
  <si>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</si>
  <si>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</si>
  <si>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</si>
  <si>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</si>
  <si>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</si>
  <si>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</si>
  <si>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</si>
  <si>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</si>
  <si>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</si>
  <si>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</si>
  <si>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</si>
  <si>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</si>
  <si>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</si>
  <si>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</si>
  <si>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</si>
  <si>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</si>
  <si>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</si>
  <si>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</si>
  <si>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</si>
  <si>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</si>
  <si>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</si>
  <si>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</si>
  <si>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</si>
  <si>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</si>
  <si>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</si>
  <si>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</si>
  <si>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</si>
  <si>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</si>
  <si>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</si>
  <si>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</si>
  <si>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</si>
  <si>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</si>
  <si>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</si>
  <si>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</si>
  <si>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</si>
  <si>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</si>
  <si>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</si>
  <si>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</si>
  <si>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</si>
  <si>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</si>
  <si>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</si>
  <si>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</si>
  <si>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</si>
  <si>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</si>
  <si>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</si>
  <si>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</si>
  <si>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</si>
  <si>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</si>
  <si>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</si>
  <si>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</si>
  <si>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</si>
  <si>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</si>
  <si>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</si>
  <si>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</si>
  <si>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</si>
  <si>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</si>
  <si>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</si>
  <si>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</si>
  <si>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</si>
  <si>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</si>
  <si>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</si>
  <si>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</si>
  <si>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</si>
  <si>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</si>
  <si>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</si>
  <si>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</si>
  <si>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</si>
  <si>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</si>
  <si>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</si>
  <si>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</si>
  <si>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</si>
  <si>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</si>
  <si>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</si>
  <si>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</si>
  <si>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</si>
  <si>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</si>
  <si>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</si>
  <si>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</si>
  <si>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</si>
  <si>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</si>
  <si>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</si>
  <si>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</si>
  <si>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</si>
  <si>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</si>
  <si>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</si>
  <si>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</si>
  <si>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</si>
  <si>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</si>
  <si>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</si>
  <si>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</si>
  <si>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</si>
  <si>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</si>
  <si>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</si>
  <si>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</si>
  <si>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</si>
  <si>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</si>
  <si>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</si>
  <si>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</si>
  <si>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</si>
  <si>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</si>
  <si>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</si>
  <si>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</si>
  <si>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</si>
  <si>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</si>
  <si>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</si>
  <si>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</si>
  <si>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</si>
  <si>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</si>
  <si>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</si>
  <si>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</si>
  <si>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</si>
  <si>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</si>
  <si>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</si>
  <si>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</si>
  <si>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</si>
  <si>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</si>
  <si>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</si>
  <si>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</si>
  <si>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</si>
  <si>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</si>
  <si>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</si>
  <si>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</si>
  <si>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</si>
  <si>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</si>
  <si>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</si>
  <si>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</si>
  <si>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</si>
  <si>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</si>
  <si>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</si>
  <si>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</si>
  <si>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</si>
  <si>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</si>
  <si>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</si>
  <si>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</si>
  <si>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</si>
  <si>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</si>
  <si>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</si>
  <si>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</si>
  <si>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</si>
  <si>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</si>
  <si>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</si>
  <si>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</si>
  <si>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</si>
  <si>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</si>
  <si>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</si>
  <si>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</si>
  <si>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</si>
  <si>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</si>
  <si>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</si>
  <si>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</si>
  <si>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</si>
  <si>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</si>
  <si>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</si>
  <si>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</si>
  <si>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</si>
  <si>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</si>
  <si>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</si>
  <si>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</si>
  <si>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</si>
  <si>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</si>
  <si>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</si>
  <si>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</si>
  <si>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</si>
  <si>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</si>
  <si>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</si>
  <si>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</si>
  <si>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</si>
  <si>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</si>
  <si>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</si>
  <si>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</si>
  <si>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</si>
  <si>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</si>
  <si>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</si>
  <si>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</si>
  <si>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</si>
  <si>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</si>
  <si>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</si>
  <si>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</si>
  <si>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</si>
  <si>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</si>
  <si>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</si>
  <si>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</si>
  <si>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</si>
  <si>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</si>
  <si>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</si>
  <si>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</si>
  <si>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</si>
  <si>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</si>
  <si>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</si>
  <si>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</si>
  <si>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</si>
  <si>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</si>
  <si>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</si>
  <si>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</si>
  <si>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</si>
  <si>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</si>
  <si>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</si>
  <si>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</si>
  <si>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</si>
  <si>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</si>
  <si>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</si>
  <si>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</si>
  <si>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</si>
  <si>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</si>
  <si>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</si>
  <si>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</si>
  <si>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</si>
  <si>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</si>
  <si>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</si>
  <si>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</si>
  <si>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</si>
  <si>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</si>
  <si>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</si>
  <si>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</si>
  <si>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</si>
  <si>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</si>
  <si>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</si>
  <si>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</si>
  <si>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</si>
  <si>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</si>
  <si>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</si>
  <si>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</si>
  <si>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</si>
  <si>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</si>
  <si>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</si>
  <si>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</si>
  <si>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</si>
  <si>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</si>
  <si>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</si>
  <si>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</si>
  <si>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</si>
  <si>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</si>
  <si>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</si>
  <si>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</si>
  <si>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</si>
  <si>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</si>
  <si>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</si>
  <si>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</si>
  <si>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</si>
  <si>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</si>
  <si>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</si>
  <si>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</si>
  <si>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</si>
  <si>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</si>
  <si>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</si>
  <si>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</si>
  <si>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</si>
  <si>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</si>
  <si>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</si>
  <si>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</si>
  <si>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</si>
  <si>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</si>
  <si>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</si>
  <si>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</si>
  <si>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</si>
  <si>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</si>
  <si>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</si>
  <si>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</si>
  <si>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</si>
  <si>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</si>
  <si>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</si>
  <si>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</si>
  <si>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</si>
  <si>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</si>
  <si>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</si>
  <si>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</si>
  <si>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</si>
  <si>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</si>
  <si>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</si>
  <si>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</si>
  <si>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</si>
  <si>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</si>
  <si>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</si>
  <si>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</si>
  <si>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</si>
  <si>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</si>
  <si>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</si>
  <si>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</si>
  <si>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</si>
  <si>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</si>
  <si>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</si>
  <si>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</si>
  <si>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</si>
  <si>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</si>
  <si>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</si>
  <si>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</si>
  <si>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</si>
  <si>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</si>
  <si>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</si>
  <si>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</si>
  <si>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</si>
  <si>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</si>
  <si>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</si>
  <si>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</si>
  <si>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</si>
  <si>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</si>
  <si>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</si>
  <si>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</si>
  <si>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</si>
  <si>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</si>
  <si>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</si>
  <si>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</si>
  <si>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</si>
  <si>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</si>
  <si>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</si>
  <si>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</si>
  <si>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</si>
  <si>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</si>
  <si>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</si>
  <si>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</si>
  <si>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</si>
  <si>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</si>
  <si>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</si>
  <si>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</si>
  <si>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</si>
  <si>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</si>
  <si>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</si>
  <si>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</si>
  <si>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</si>
  <si>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</si>
  <si>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</si>
  <si>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</si>
  <si>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</si>
  <si>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</si>
  <si>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</si>
  <si>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</si>
  <si>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</si>
  <si>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</si>
  <si>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</si>
  <si>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</si>
  <si>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</si>
  <si>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</si>
  <si>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</si>
  <si>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</si>
  <si>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</si>
  <si>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</si>
  <si>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</si>
  <si>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</si>
  <si>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</si>
  <si>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</si>
  <si>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</si>
  <si>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</si>
  <si>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</si>
  <si>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</si>
  <si>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</si>
  <si>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</si>
  <si>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</si>
  <si>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</si>
  <si>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</si>
  <si>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</si>
  <si>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</si>
  <si>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</si>
  <si>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</si>
  <si>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</si>
  <si>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</si>
  <si>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</si>
  <si>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</si>
  <si>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</si>
  <si>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</si>
  <si>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</si>
  <si>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</si>
  <si>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</si>
  <si>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</si>
  <si>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</si>
  <si>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</si>
  <si>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</si>
  <si>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</si>
  <si>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</si>
  <si>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</si>
  <si>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</si>
  <si>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</si>
  <si>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</si>
  <si>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</si>
  <si>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</si>
  <si>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</si>
  <si>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</si>
  <si>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</si>
  <si>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</si>
  <si>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</si>
  <si>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</si>
  <si>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</si>
  <si>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</si>
  <si>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</si>
  <si>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</si>
  <si>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</si>
  <si>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</si>
  <si>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</si>
  <si>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</si>
  <si>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</si>
  <si>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</si>
  <si>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</si>
  <si>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</si>
  <si>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</si>
  <si>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</si>
  <si>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</si>
  <si>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</si>
  <si>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</si>
  <si>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</si>
  <si>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</si>
  <si>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</si>
  <si>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</si>
  <si>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</si>
  <si>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</si>
  <si>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</si>
  <si>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</si>
  <si>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</si>
  <si>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</si>
  <si>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</si>
  <si>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</si>
  <si>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</si>
  <si>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</si>
  <si>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</si>
  <si>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</si>
  <si>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</si>
  <si>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</si>
  <si>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</si>
  <si>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</si>
  <si>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</si>
  <si>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</si>
  <si>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</si>
  <si>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</si>
  <si>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</si>
  <si>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</si>
  <si>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</si>
  <si>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</si>
  <si>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</si>
  <si>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</si>
  <si>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</si>
  <si>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</si>
  <si>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</si>
  <si>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</si>
  <si>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</si>
  <si>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</si>
  <si>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</si>
  <si>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</si>
  <si>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</si>
  <si>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</si>
  <si>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</si>
  <si>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</si>
  <si>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</si>
  <si>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</si>
  <si>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</si>
  <si>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</si>
  <si>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</si>
  <si>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</si>
  <si>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</si>
  <si>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</si>
  <si>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</si>
  <si>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</si>
  <si>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</si>
  <si>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</si>
  <si>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</si>
  <si>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</si>
  <si>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</si>
  <si>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</si>
  <si>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</si>
  <si>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</si>
  <si>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</si>
  <si>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</si>
  <si>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</si>
  <si>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</si>
  <si>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</si>
  <si>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</si>
  <si>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</si>
  <si>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</si>
  <si>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</si>
  <si>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</si>
  <si>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</si>
  <si>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</si>
  <si>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</si>
  <si>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</si>
  <si>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</si>
  <si>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</si>
  <si>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</si>
  <si>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</si>
  <si>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</si>
  <si>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</si>
  <si>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</si>
  <si>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</si>
  <si>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</si>
  <si>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</si>
  <si>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</si>
  <si>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</si>
  <si>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</si>
  <si>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</si>
  <si>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</si>
  <si>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</si>
  <si>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</si>
  <si>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</si>
  <si>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</si>
  <si>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</si>
  <si>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</si>
  <si>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</si>
  <si>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</si>
  <si>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</si>
  <si>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</si>
  <si>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</si>
  <si>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</si>
  <si>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</si>
  <si>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</si>
  <si>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</si>
  <si>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</si>
  <si>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</si>
  <si>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</si>
  <si>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</si>
  <si>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</si>
  <si>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</si>
  <si>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</si>
  <si>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</si>
  <si>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</si>
  <si>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</si>
  <si>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</si>
  <si>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</si>
  <si>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</si>
  <si>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</si>
  <si>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</si>
  <si>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</si>
  <si>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</si>
  <si>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</si>
  <si>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</si>
  <si>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</si>
  <si>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</si>
  <si>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</si>
  <si>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</si>
  <si>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</si>
  <si>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</si>
  <si>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</si>
  <si>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</si>
  <si>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</si>
  <si>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</si>
  <si>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</si>
  <si>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</si>
  <si>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</si>
  <si>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</si>
  <si>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</si>
  <si>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</si>
  <si>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</si>
  <si>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</si>
  <si>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</si>
  <si>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</si>
  <si>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</si>
  <si>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</si>
  <si>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</si>
  <si>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</si>
  <si>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</si>
  <si>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</si>
  <si>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</si>
  <si>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</si>
  <si>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</si>
  <si>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</si>
  <si>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</si>
  <si>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</si>
  <si>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</si>
  <si>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</si>
  <si>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</si>
  <si>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</si>
  <si>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</si>
  <si>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</si>
  <si>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</si>
  <si>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</si>
  <si>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</si>
  <si>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</si>
  <si>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</si>
  <si>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</si>
  <si>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</si>
  <si>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</si>
  <si>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</si>
  <si>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</si>
  <si>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</si>
  <si>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</si>
  <si>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</si>
  <si>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</si>
  <si>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</si>
  <si>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</si>
  <si>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</si>
  <si>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</si>
  <si>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</si>
  <si>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</si>
  <si>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</si>
  <si>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</si>
  <si>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</si>
  <si>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</si>
  <si>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</si>
  <si>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</si>
  <si>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</si>
  <si>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</si>
  <si>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</si>
  <si>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</si>
  <si>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</si>
  <si>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</si>
  <si>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</si>
  <si>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</si>
  <si>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</si>
  <si>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</si>
  <si>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</si>
  <si>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</si>
  <si>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</si>
  <si>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</si>
  <si>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</si>
  <si>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</si>
  <si>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</si>
  <si>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</si>
  <si>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</si>
  <si>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</si>
  <si>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</si>
  <si>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</si>
  <si>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</si>
  <si>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</si>
  <si>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</si>
  <si>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</si>
  <si>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</si>
  <si>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</si>
  <si>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</si>
  <si>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</si>
  <si>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</si>
  <si>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</si>
  <si>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</si>
  <si>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</si>
  <si>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</si>
  <si>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</si>
  <si>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</si>
  <si>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</si>
  <si>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</si>
  <si>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</si>
  <si>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</si>
  <si>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</si>
  <si>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</si>
  <si>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</si>
  <si>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</si>
  <si>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</si>
  <si>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</si>
  <si>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</si>
  <si>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</si>
  <si>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</si>
  <si>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</si>
  <si>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</si>
  <si>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</si>
  <si>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</si>
  <si>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</si>
  <si>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</si>
  <si>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</si>
  <si>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</si>
  <si>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</si>
  <si>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</si>
  <si>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</si>
  <si>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</si>
  <si>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</si>
  <si>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</si>
  <si>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</si>
  <si>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</si>
  <si>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</si>
  <si>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</si>
  <si>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</si>
  <si>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</si>
  <si>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</si>
  <si>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</si>
  <si>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</si>
  <si>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</si>
  <si>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</si>
  <si>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</si>
  <si>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</si>
  <si>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</si>
  <si>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</si>
  <si>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</si>
  <si>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</si>
  <si>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</si>
  <si>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</si>
  <si>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</si>
  <si>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</si>
  <si>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</si>
  <si>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</si>
  <si>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</si>
  <si>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</si>
  <si>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</si>
  <si>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</si>
  <si>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</si>
  <si>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</si>
  <si>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</si>
  <si>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</si>
  <si>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</si>
  <si>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</si>
  <si>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</si>
  <si>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</si>
  <si>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</si>
  <si>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</si>
  <si>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</si>
  <si>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</si>
  <si>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</si>
  <si>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</si>
  <si>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</si>
  <si>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</si>
  <si>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</si>
  <si>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</si>
  <si>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</si>
  <si>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</si>
  <si>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</si>
  <si>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</si>
  <si>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</si>
  <si>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</si>
  <si>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</si>
  <si>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</si>
  <si>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</si>
  <si>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</si>
  <si>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</si>
  <si>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</si>
  <si>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</si>
  <si>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</si>
  <si>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</si>
  <si>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</si>
  <si>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</si>
  <si>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</si>
  <si>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</si>
  <si>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</si>
  <si>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</si>
  <si>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</si>
  <si>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</si>
  <si>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</si>
  <si>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</si>
  <si>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</si>
  <si>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</si>
  <si>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</si>
  <si>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</si>
  <si>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</si>
  <si>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</si>
  <si>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</si>
  <si>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</si>
  <si>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</si>
  <si>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</si>
  <si>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</si>
  <si>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</si>
  <si>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</si>
  <si>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</si>
  <si>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</si>
  <si>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</si>
  <si>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</si>
  <si>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</si>
  <si>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</si>
  <si>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</si>
  <si>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</si>
  <si>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</si>
  <si>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</si>
  <si>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</si>
  <si>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</si>
  <si>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</si>
  <si>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</si>
  <si>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</si>
  <si>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</si>
  <si>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</si>
  <si>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</si>
  <si>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</si>
  <si>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</si>
  <si>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</si>
  <si>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</si>
  <si>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</si>
  <si>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</si>
  <si>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</si>
  <si>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</si>
  <si>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</si>
  <si>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</si>
  <si>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</si>
  <si>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</si>
  <si>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</si>
  <si>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</si>
  <si>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</si>
  <si>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</si>
  <si>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</si>
  <si>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</si>
  <si>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</si>
  <si>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</si>
  <si>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</si>
  <si>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</si>
  <si>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</si>
  <si>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</si>
  <si>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</si>
  <si>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</si>
  <si>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</si>
  <si>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</si>
  <si>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</si>
  <si>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</si>
  <si>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</si>
  <si>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</si>
  <si>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</si>
  <si>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</si>
  <si>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</si>
  <si>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</si>
  <si>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</si>
  <si>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</si>
  <si>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</si>
  <si>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</si>
  <si>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</si>
  <si>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</si>
  <si>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</si>
  <si>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</si>
  <si>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</si>
  <si>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</si>
  <si>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</si>
  <si>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</si>
  <si>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</si>
  <si>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</si>
  <si>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</si>
  <si>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</si>
  <si>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</si>
  <si>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</si>
  <si>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</si>
  <si>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</si>
  <si>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</si>
  <si>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</si>
  <si>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</si>
  <si>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</si>
  <si>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</si>
  <si>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</si>
  <si>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</si>
  <si>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</si>
  <si>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</si>
  <si>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</si>
  <si>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</si>
  <si>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</si>
  <si>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</si>
  <si>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</si>
  <si>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</si>
  <si>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</si>
  <si>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</si>
  <si>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</si>
  <si>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</si>
  <si>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</si>
  <si>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</si>
  <si>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</si>
  <si>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</si>
  <si>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</si>
  <si>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</si>
  <si>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</si>
  <si>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</si>
  <si>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</si>
  <si>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</si>
  <si>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</si>
  <si>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</si>
  <si>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</si>
  <si>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</si>
  <si>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</si>
  <si>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</si>
  <si>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</si>
  <si>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</si>
  <si>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</si>
  <si>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</si>
  <si>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</si>
  <si>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</si>
  <si>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</si>
  <si>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</si>
  <si>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</si>
  <si>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</si>
  <si>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</si>
  <si>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</si>
  <si>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</si>
  <si>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</si>
  <si>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</si>
  <si>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</si>
  <si>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</si>
  <si>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</si>
  <si>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</si>
  <si>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</si>
  <si>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</si>
  <si>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</si>
  <si>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</si>
  <si>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</si>
  <si>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</si>
  <si>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</si>
  <si>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</si>
  <si>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</si>
  <si>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</si>
  <si>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</si>
  <si>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</si>
  <si>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</si>
  <si>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</si>
  <si>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</si>
  <si>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</si>
  <si>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</si>
  <si>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</si>
  <si>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</si>
  <si>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</si>
  <si>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</si>
  <si>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</si>
  <si>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</si>
  <si>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</si>
  <si>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</si>
  <si>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</si>
  <si>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</si>
  <si>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</si>
  <si>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</si>
  <si>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</si>
  <si>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</si>
  <si>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</si>
  <si>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</si>
  <si>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</si>
  <si>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</si>
  <si>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</si>
  <si>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</si>
  <si>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</si>
  <si>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</si>
  <si>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</si>
  <si>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</si>
  <si>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</si>
  <si>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</si>
  <si>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</si>
  <si>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</si>
  <si>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</si>
  <si>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</si>
  <si>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</si>
  <si>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</si>
  <si>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</si>
  <si>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</si>
  <si>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</si>
  <si>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</si>
  <si>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</si>
  <si>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</si>
  <si>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</si>
  <si>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</si>
  <si>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</si>
  <si>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</si>
  <si>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</si>
  <si>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</si>
  <si>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</si>
  <si>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</si>
  <si>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</si>
  <si>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</si>
  <si>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</si>
  <si>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</si>
  <si>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</si>
  <si>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</si>
  <si>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</si>
  <si>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</si>
  <si>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</si>
  <si>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</si>
  <si>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</si>
  <si>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</si>
  <si>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</si>
  <si>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</si>
  <si>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</si>
  <si>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</si>
  <si>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</si>
  <si>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</si>
  <si>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</si>
  <si>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</si>
  <si>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</si>
  <si>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</si>
  <si>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</si>
  <si>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</si>
  <si>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</si>
  <si>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</si>
  <si>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</si>
  <si>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</si>
  <si>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</si>
  <si>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</si>
  <si>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</si>
  <si>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</si>
  <si>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</si>
  <si>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</si>
  <si>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</si>
  <si>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</si>
  <si>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</si>
  <si>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</si>
  <si>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</si>
  <si>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</si>
  <si>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</si>
  <si>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</si>
  <si>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</si>
  <si>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</si>
  <si>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</si>
  <si>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</si>
  <si>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</si>
  <si>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</si>
  <si>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</si>
  <si>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</si>
  <si>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</si>
  <si>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</si>
  <si>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</si>
  <si>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</si>
  <si>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</si>
  <si>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</si>
  <si>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</si>
  <si>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</si>
  <si>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</si>
  <si>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</si>
  <si>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</si>
  <si>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</si>
  <si>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</si>
  <si>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</si>
  <si>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</si>
  <si>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</si>
  <si>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</si>
  <si>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</si>
  <si>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</si>
  <si>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</si>
  <si>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</si>
  <si>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</si>
  <si>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</si>
  <si>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</si>
  <si>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</si>
  <si>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</si>
  <si>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</si>
  <si>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</si>
  <si>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</si>
  <si>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</si>
  <si>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</si>
  <si>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</si>
  <si>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</si>
  <si>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</si>
  <si>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</si>
  <si>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</si>
  <si>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</si>
  <si>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</si>
  <si>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</si>
  <si>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</si>
  <si>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</si>
  <si>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</si>
  <si>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</si>
  <si>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</si>
  <si>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</si>
  <si>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</si>
  <si>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</si>
  <si>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</si>
  <si>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</si>
  <si>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</si>
  <si>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</si>
  <si>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</si>
  <si>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</si>
  <si>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</si>
  <si>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</si>
  <si>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</si>
  <si>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</si>
  <si>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</si>
  <si>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</si>
  <si>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</si>
  <si>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</si>
  <si>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</si>
  <si>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</si>
  <si>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</si>
  <si>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</si>
  <si>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</si>
  <si>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</si>
  <si>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</si>
  <si>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</si>
  <si>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</si>
  <si>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</si>
  <si>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</si>
  <si>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</si>
  <si>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</si>
  <si>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</si>
  <si>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</si>
  <si>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</si>
  <si>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</si>
  <si>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</si>
  <si>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</si>
  <si>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</si>
  <si>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</si>
  <si>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</si>
  <si>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</si>
  <si>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</si>
  <si>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</si>
  <si>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</si>
  <si>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</si>
  <si>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</si>
  <si>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</si>
  <si>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</si>
  <si>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</si>
  <si>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</si>
  <si>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</si>
  <si>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</si>
  <si>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</si>
  <si>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</si>
  <si>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</si>
  <si>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</si>
  <si>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</si>
  <si>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</si>
  <si>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</si>
  <si>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</si>
  <si>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</si>
  <si>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</si>
  <si>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</si>
  <si>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</si>
  <si>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</si>
  <si>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</si>
  <si>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</si>
  <si>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</si>
  <si>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</si>
  <si>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</si>
  <si>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</si>
  <si>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</si>
  <si>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</si>
  <si>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</si>
  <si>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</si>
  <si>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</si>
  <si>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</si>
  <si>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</si>
  <si>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</si>
  <si>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</si>
  <si>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</si>
  <si>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</si>
  <si>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</si>
  <si>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</si>
  <si>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</si>
  <si>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</si>
  <si>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</si>
  <si>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</si>
  <si>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</si>
  <si>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</si>
  <si>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</si>
  <si>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</si>
  <si>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</si>
  <si>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</si>
  <si>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</si>
  <si>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</si>
  <si>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</si>
  <si>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</si>
  <si>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</si>
  <si>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</si>
  <si>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</si>
  <si>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</si>
  <si>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</si>
  <si>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</si>
  <si>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</si>
  <si>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</si>
  <si>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</si>
  <si>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</si>
  <si>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</si>
  <si>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</si>
  <si>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</si>
  <si>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</si>
  <si>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</si>
  <si>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</si>
  <si>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</si>
  <si>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</si>
  <si>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</si>
  <si>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</si>
  <si>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</si>
  <si>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</si>
  <si>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</si>
  <si>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</si>
  <si>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</si>
  <si>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</si>
  <si>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</si>
  <si>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</si>
  <si>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</si>
  <si>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</si>
  <si>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</si>
  <si>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</si>
  <si>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</si>
  <si>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</si>
  <si>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</si>
  <si>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</si>
  <si>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</si>
  <si>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</si>
  <si>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</si>
  <si>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</si>
  <si>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</si>
  <si>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</si>
  <si>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</si>
  <si>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</si>
  <si>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</si>
  <si>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</si>
  <si>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</si>
  <si>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</si>
  <si>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</si>
  <si>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</si>
  <si>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</si>
  <si>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</si>
  <si>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</si>
  <si>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</si>
  <si>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</si>
  <si>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</si>
  <si>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</si>
  <si>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</si>
  <si>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</si>
  <si>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</si>
  <si>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</si>
  <si>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</si>
  <si>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</si>
  <si>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</si>
  <si>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</si>
  <si>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</si>
  <si>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</si>
  <si>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</si>
  <si>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</si>
  <si>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</si>
  <si>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</si>
  <si>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</si>
  <si>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</si>
  <si>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</si>
  <si>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</si>
  <si>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</si>
  <si>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</si>
  <si>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</si>
  <si>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</si>
  <si>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</si>
  <si>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</si>
  <si>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</si>
  <si>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</si>
  <si>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</si>
  <si>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</si>
  <si>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</si>
  <si>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</si>
  <si>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</si>
  <si>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</si>
  <si>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</si>
  <si>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</si>
  <si>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</si>
  <si>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</si>
  <si>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</si>
  <si>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</si>
  <si>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</si>
  <si>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</si>
  <si>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</si>
  <si>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</si>
  <si>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</si>
  <si>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</si>
  <si>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</si>
  <si>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</si>
  <si>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</si>
  <si>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</si>
  <si>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</si>
  <si>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</si>
  <si>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</si>
  <si>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</si>
  <si>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</si>
  <si>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</si>
  <si>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</si>
  <si>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</si>
  <si>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</si>
  <si>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</si>
  <si>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</si>
  <si>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</si>
  <si>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</si>
  <si>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</si>
  <si>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</si>
  <si>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</si>
  <si>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</si>
  <si>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</si>
  <si>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</si>
  <si>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</si>
  <si>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</si>
  <si>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</si>
  <si>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</si>
  <si>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</si>
  <si>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</si>
  <si>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</si>
  <si>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</si>
  <si>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</si>
  <si>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</si>
  <si>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</si>
  <si>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</si>
  <si>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</si>
  <si>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</si>
  <si>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</si>
  <si>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</si>
  <si>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</si>
  <si>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</si>
  <si>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</si>
  <si>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</si>
  <si>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</si>
  <si>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</si>
  <si>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</si>
  <si>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</si>
  <si>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</si>
  <si>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</si>
  <si>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</si>
  <si>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</si>
  <si>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</si>
  <si>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</si>
  <si>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</si>
  <si>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</si>
  <si>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</si>
  <si>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</si>
  <si>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</si>
  <si>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</si>
  <si>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</si>
  <si>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</si>
  <si>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</si>
  <si>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</si>
  <si>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</si>
  <si>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</si>
  <si>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</si>
  <si>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</si>
  <si>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</si>
  <si>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</si>
  <si>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</si>
  <si>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</si>
  <si>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</si>
  <si>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</si>
  <si>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</si>
  <si>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</si>
  <si>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</si>
  <si>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</si>
  <si>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</si>
  <si>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</si>
  <si>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</si>
  <si>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</si>
  <si>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</si>
  <si>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</si>
  <si>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</si>
  <si>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</si>
  <si>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</si>
  <si>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</si>
  <si>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</si>
  <si>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</si>
  <si>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</si>
  <si>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</si>
  <si>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</si>
  <si>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</si>
  <si>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</si>
  <si>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</si>
  <si>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</si>
  <si>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</si>
  <si>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</si>
  <si>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</si>
  <si>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</si>
  <si>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</si>
  <si>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</si>
  <si>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</si>
  <si>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</si>
  <si>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</si>
  <si>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</si>
  <si>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</si>
  <si>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</si>
  <si>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</si>
  <si>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</si>
  <si>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</si>
  <si>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</si>
  <si>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</si>
  <si>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</si>
  <si>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</si>
  <si>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</si>
  <si>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</si>
  <si>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</si>
  <si>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</si>
  <si>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</si>
  <si>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</si>
  <si>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</si>
  <si>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</si>
  <si>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</si>
  <si>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</si>
  <si>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</si>
  <si>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</si>
  <si>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</si>
  <si>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</si>
  <si>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</si>
  <si>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</si>
  <si>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</si>
  <si>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</si>
  <si>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</si>
  <si>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</si>
  <si>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</si>
  <si>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</si>
  <si>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</si>
  <si>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</si>
  <si>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</si>
  <si>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</si>
  <si>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</si>
  <si>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</si>
  <si>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</si>
  <si>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</si>
  <si>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</si>
  <si>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</si>
  <si>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</si>
  <si>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</si>
  <si>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</si>
  <si>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</si>
  <si>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</si>
  <si>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</si>
  <si>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</si>
  <si>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</si>
  <si>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</si>
  <si>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</si>
  <si>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</si>
  <si>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</si>
  <si>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</si>
  <si>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</si>
  <si>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</si>
  <si>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</si>
  <si>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</si>
  <si>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</si>
  <si>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</si>
  <si>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</si>
  <si>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</si>
  <si>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</si>
  <si>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</si>
  <si>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</si>
  <si>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</si>
  <si>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</si>
  <si>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</si>
  <si>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</si>
  <si>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</si>
  <si>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</si>
  <si>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</si>
  <si>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</si>
  <si>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</si>
  <si>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</si>
  <si>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</si>
  <si>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</si>
  <si>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</si>
  <si>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</si>
  <si>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</si>
  <si>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</si>
  <si>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</si>
  <si>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</si>
  <si>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</si>
  <si>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</si>
  <si>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</si>
  <si>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</si>
  <si>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</si>
  <si>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</si>
  <si>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</si>
  <si>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</si>
  <si>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</si>
  <si>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</si>
  <si>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</si>
  <si>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</si>
  <si>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</si>
  <si>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</si>
  <si>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</si>
  <si>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</si>
  <si>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</si>
  <si>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</si>
  <si>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</si>
  <si>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</si>
  <si>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</si>
  <si>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</si>
  <si>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</si>
  <si>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</si>
  <si>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</si>
  <si>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</si>
  <si>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</si>
  <si>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</si>
  <si>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</si>
  <si>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</si>
  <si>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</si>
  <si>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</si>
  <si>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</si>
  <si>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</si>
  <si>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</si>
  <si>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</si>
  <si>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</si>
  <si>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</si>
  <si>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</si>
  <si>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</si>
  <si>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</si>
  <si>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</si>
  <si>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</si>
  <si>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</si>
  <si>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</si>
  <si>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</si>
  <si>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</si>
  <si>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</si>
  <si>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</si>
  <si>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</si>
  <si>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</si>
  <si>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</si>
  <si>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</si>
  <si>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</si>
  <si>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</si>
  <si>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</si>
  <si>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</si>
  <si>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</si>
  <si>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</si>
  <si>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</si>
  <si>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</si>
  <si>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</si>
  <si>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</si>
  <si>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</si>
  <si>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</si>
  <si>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</si>
  <si>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</si>
  <si>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</si>
  <si>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</si>
  <si>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</si>
  <si>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</si>
  <si>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</si>
  <si>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</si>
  <si>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</si>
  <si>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</si>
  <si>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</si>
  <si>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</si>
  <si>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</si>
  <si>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</si>
  <si>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</si>
  <si>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</si>
  <si>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</si>
  <si>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</si>
  <si>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</si>
  <si>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</si>
  <si>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</si>
  <si>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</si>
  <si>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</si>
  <si>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</si>
  <si>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</si>
  <si>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</si>
  <si>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</si>
  <si>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</si>
  <si>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</si>
  <si>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</si>
  <si>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</si>
  <si>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</si>
  <si>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</si>
  <si>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</si>
  <si>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</si>
  <si>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</si>
  <si>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</si>
  <si>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</si>
  <si>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</si>
  <si>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</si>
  <si>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</si>
  <si>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</si>
  <si>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</si>
  <si>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</si>
  <si>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</si>
  <si>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</si>
  <si>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</si>
  <si>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</si>
  <si>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</si>
  <si>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</si>
  <si>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</si>
  <si>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</si>
  <si>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</si>
  <si>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</si>
  <si>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</si>
  <si>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</si>
  <si>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</si>
  <si>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</si>
  <si>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</si>
  <si>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</si>
  <si>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</si>
  <si>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</si>
  <si>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</si>
  <si>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</si>
  <si>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</si>
  <si>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</si>
  <si>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</si>
  <si>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</si>
  <si>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</si>
  <si>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</si>
  <si>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</si>
  <si>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</si>
  <si>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</si>
  <si>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</si>
  <si>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</si>
  <si>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</si>
  <si>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</si>
  <si>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</si>
  <si>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</si>
  <si>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</si>
  <si>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</si>
  <si>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</si>
  <si>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</si>
  <si>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</si>
  <si>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</si>
  <si>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</si>
  <si>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</si>
  <si>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</si>
  <si>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</si>
  <si>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</si>
  <si>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</si>
  <si>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</si>
  <si>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</si>
  <si>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</si>
  <si>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</si>
  <si>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</si>
  <si>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</si>
  <si>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</si>
  <si>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</si>
  <si>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</si>
  <si>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</si>
  <si>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</si>
  <si>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</si>
  <si>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</si>
  <si>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</si>
  <si>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</si>
  <si>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</si>
  <si>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</si>
  <si>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</si>
  <si>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</si>
  <si>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</si>
  <si>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</si>
  <si>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</si>
  <si>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</si>
  <si>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</si>
  <si>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</si>
  <si>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</si>
  <si>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</si>
  <si>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</si>
  <si>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</si>
  <si>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</si>
  <si>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</si>
  <si>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</si>
  <si>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</si>
  <si>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</si>
  <si>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</si>
  <si>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</si>
  <si>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</si>
  <si>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</si>
  <si>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</si>
  <si>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</si>
  <si>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</si>
  <si>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</si>
  <si>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</si>
  <si>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</si>
  <si>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</si>
  <si>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</si>
  <si>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</si>
  <si>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</si>
  <si>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</si>
  <si>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</si>
  <si>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</si>
  <si>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</si>
  <si>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</si>
  <si>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</si>
  <si>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</si>
  <si>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</si>
  <si>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</si>
  <si>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</si>
  <si>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</si>
  <si>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</si>
  <si>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</si>
  <si>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</si>
  <si>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</si>
  <si>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</si>
  <si>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</si>
  <si>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</si>
  <si>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</si>
  <si>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</si>
  <si>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</si>
  <si>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</si>
  <si>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</si>
  <si>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</si>
  <si>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</si>
  <si>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</si>
  <si>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</si>
  <si>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</si>
  <si>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</si>
  <si>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</si>
  <si>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</si>
  <si>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</si>
  <si>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</si>
  <si>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</si>
  <si>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</si>
  <si>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</si>
  <si>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</si>
  <si>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</si>
  <si>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</si>
  <si>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</si>
  <si>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</si>
  <si>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</si>
  <si>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</si>
  <si>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</si>
  <si>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</si>
  <si>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</si>
  <si>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</si>
  <si>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</si>
  <si>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</si>
  <si>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</si>
  <si>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</si>
  <si>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</si>
  <si>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</si>
  <si>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</si>
  <si>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</si>
  <si>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</si>
  <si>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</si>
  <si>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</si>
  <si>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</si>
  <si>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</si>
  <si>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</si>
  <si>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</si>
  <si>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</si>
  <si>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</si>
  <si>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</si>
  <si>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</si>
  <si>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</si>
  <si>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</si>
  <si>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</si>
  <si>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</si>
  <si>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</si>
  <si>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</si>
  <si>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</si>
  <si>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</si>
  <si>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</si>
  <si>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</si>
  <si>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</si>
  <si>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</si>
  <si>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</si>
  <si>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</si>
  <si>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</si>
  <si>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</si>
  <si>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</si>
  <si>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</si>
  <si>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</si>
  <si>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</si>
  <si>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</si>
  <si>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</si>
  <si>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</si>
  <si>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</si>
  <si>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</si>
  <si>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</si>
  <si>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</si>
  <si>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</si>
  <si>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</si>
  <si>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</si>
  <si>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</si>
  <si>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</si>
  <si>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</si>
  <si>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</si>
  <si>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</si>
  <si>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</si>
  <si>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</si>
  <si>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</si>
  <si>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</si>
  <si>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</si>
  <si>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</si>
  <si>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</si>
  <si>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</si>
  <si>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</si>
  <si>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</si>
  <si>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</si>
  <si>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</si>
  <si>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</si>
  <si>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</si>
  <si>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</si>
  <si>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</si>
  <si>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</si>
  <si>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</si>
  <si>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</si>
  <si>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</si>
  <si>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</si>
  <si>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</si>
  <si>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</si>
  <si>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</si>
  <si>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</si>
  <si>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</si>
  <si>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</si>
  <si>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</si>
  <si>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</si>
  <si>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</si>
  <si>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</si>
  <si>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</si>
  <si>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</si>
  <si>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</si>
  <si>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</si>
  <si>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</si>
  <si>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</si>
  <si>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</si>
  <si>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</si>
  <si>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</si>
  <si>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</si>
  <si>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</si>
  <si>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</si>
  <si>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</si>
  <si>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</si>
  <si>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</si>
  <si>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</si>
  <si>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</si>
  <si>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</si>
  <si>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</si>
  <si>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</si>
  <si>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</si>
  <si>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</si>
  <si>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</si>
  <si>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</si>
  <si>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</si>
  <si>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</si>
  <si>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</si>
  <si>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</si>
  <si>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</si>
  <si>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</si>
  <si>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</si>
  <si>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</si>
  <si>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</si>
  <si>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</si>
  <si>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</si>
  <si>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</si>
  <si>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</si>
  <si>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</si>
  <si>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</si>
  <si>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</si>
  <si>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</si>
  <si>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</si>
  <si>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</si>
  <si>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</si>
  <si>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</si>
  <si>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</si>
  <si>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</si>
  <si>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</si>
  <si>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</si>
  <si>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</si>
  <si>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</si>
  <si>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</si>
  <si>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</si>
  <si>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</si>
  <si>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</si>
  <si>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</si>
  <si>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</si>
  <si>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</si>
  <si>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</si>
  <si>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</si>
  <si>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</si>
  <si>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</si>
  <si>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</si>
  <si>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</si>
  <si>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</si>
  <si>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</si>
  <si>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</si>
  <si>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</si>
  <si>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</si>
  <si>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</si>
  <si>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</si>
  <si>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</si>
  <si>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</si>
  <si>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</si>
  <si>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</si>
  <si>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</si>
  <si>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</si>
  <si>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</si>
  <si>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</si>
  <si>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</si>
  <si>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</si>
  <si>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</si>
  <si>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</si>
  <si>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</si>
  <si>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</si>
  <si>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</si>
  <si>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</si>
  <si>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</si>
  <si>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</si>
  <si>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</si>
  <si>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</si>
  <si>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</si>
  <si>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</si>
  <si>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</si>
  <si>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</si>
  <si>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</si>
  <si>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</si>
  <si>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</si>
  <si>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</si>
  <si>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</si>
  <si>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</si>
  <si>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</si>
  <si>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</si>
  <si>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</si>
  <si>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</si>
  <si>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</si>
  <si>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</si>
  <si>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</si>
  <si>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</si>
  <si>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</si>
  <si>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</si>
  <si>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</si>
  <si>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</si>
  <si>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</si>
  <si>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</si>
  <si>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</si>
  <si>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</si>
  <si>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</si>
  <si>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</si>
  <si>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</si>
  <si>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</si>
  <si>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</si>
  <si>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</si>
  <si>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</si>
  <si>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</si>
  <si>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</si>
  <si>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</si>
  <si>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</si>
  <si>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</si>
  <si>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</si>
  <si>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</si>
  <si>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</si>
  <si>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</si>
  <si>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</si>
  <si>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</si>
  <si>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</si>
  <si>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</si>
  <si>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</si>
  <si>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</si>
  <si>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</si>
  <si>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</si>
  <si>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</si>
  <si>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</si>
  <si>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</si>
  <si>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</si>
  <si>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</si>
  <si>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</si>
  <si>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</si>
  <si>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</si>
  <si>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</si>
  <si>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</si>
  <si>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</si>
  <si>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</si>
  <si>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</si>
  <si>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</si>
  <si>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</si>
  <si>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</si>
  <si>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</si>
  <si>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</si>
  <si>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</si>
  <si>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</si>
  <si>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</si>
  <si>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</si>
  <si>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</si>
  <si>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</si>
  <si>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</si>
  <si>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</si>
  <si>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</si>
  <si>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</si>
  <si>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</si>
  <si>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</si>
  <si>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</si>
  <si>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</si>
  <si>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</si>
  <si>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</si>
  <si>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</si>
  <si>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</si>
  <si>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</si>
  <si>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</si>
  <si>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</si>
  <si>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</si>
  <si>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</si>
  <si>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</si>
  <si>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</si>
  <si>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</si>
  <si>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</si>
  <si>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</si>
  <si>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</si>
  <si>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</si>
  <si>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</si>
  <si>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</si>
  <si>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</si>
  <si>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</si>
  <si>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</si>
  <si>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</si>
  <si>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</si>
  <si>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</si>
  <si>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</si>
  <si>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</si>
  <si>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</si>
  <si>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</si>
  <si>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</si>
  <si>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</si>
  <si>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</si>
  <si>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</si>
  <si>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</si>
  <si>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</si>
  <si>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</si>
  <si>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</si>
  <si>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</si>
  <si>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</si>
  <si>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</si>
  <si>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</si>
  <si>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</si>
  <si>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</si>
  <si>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</si>
  <si>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</si>
  <si>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</si>
  <si>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</si>
  <si>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</si>
  <si>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</si>
  <si>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</si>
  <si>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</si>
  <si>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</si>
  <si>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</si>
  <si>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</si>
  <si>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</si>
  <si>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</si>
  <si>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</si>
  <si>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</si>
  <si>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</si>
  <si>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</si>
  <si>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</si>
  <si>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</si>
  <si>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</si>
  <si>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</si>
  <si>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</si>
  <si>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</si>
  <si>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</si>
  <si>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</si>
  <si>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</si>
  <si>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</si>
  <si>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</si>
  <si>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</si>
  <si>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</si>
  <si>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</si>
  <si>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</si>
  <si>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</si>
  <si>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</si>
  <si>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</si>
  <si>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</si>
  <si>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</si>
  <si>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</si>
  <si>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</si>
  <si>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</si>
  <si>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</si>
  <si>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</si>
  <si>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</si>
  <si>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</si>
  <si>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</si>
  <si>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</si>
  <si>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</si>
  <si>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</si>
  <si>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</si>
  <si>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</si>
  <si>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</si>
  <si>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</si>
  <si>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</si>
  <si>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</si>
  <si>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</si>
  <si>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</si>
  <si>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</si>
  <si>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</si>
  <si>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</si>
  <si>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</si>
  <si>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</si>
  <si>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</si>
  <si>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</si>
  <si>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</si>
  <si>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</si>
  <si>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</si>
  <si>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</si>
  <si>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</si>
  <si>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</si>
  <si>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</si>
  <si>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</si>
  <si>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</si>
  <si>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</si>
  <si>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</si>
  <si>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</si>
  <si>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</si>
  <si>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</si>
  <si>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</si>
  <si>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</si>
  <si>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</si>
  <si>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</si>
  <si>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</si>
  <si>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</si>
  <si>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</si>
  <si>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</si>
  <si>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</si>
  <si>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</si>
  <si>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</si>
  <si>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</si>
  <si>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</si>
  <si>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</si>
  <si>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</si>
  <si>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</si>
  <si>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</si>
  <si>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</si>
  <si>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</si>
  <si>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</si>
  <si>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</si>
  <si>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</si>
  <si>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</si>
  <si>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</si>
  <si>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</si>
  <si>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</si>
  <si>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</si>
  <si>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</si>
  <si>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</si>
  <si>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</si>
  <si>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</si>
  <si>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</si>
  <si>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</si>
  <si>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</si>
  <si>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</si>
  <si>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</si>
  <si>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</si>
  <si>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</si>
  <si>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</si>
  <si>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</si>
  <si>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</si>
  <si>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</si>
  <si>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</si>
  <si>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</si>
  <si>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</si>
  <si>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</si>
  <si>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</si>
  <si>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</si>
  <si>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</si>
  <si>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</si>
  <si>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</si>
  <si>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</si>
  <si>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</si>
  <si>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</si>
  <si>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</si>
  <si>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</si>
  <si>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</si>
  <si>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</si>
  <si>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</si>
  <si>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</si>
  <si>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</si>
  <si>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</si>
  <si>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</si>
  <si>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</si>
  <si>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</si>
  <si>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</si>
  <si>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</si>
  <si>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</si>
  <si>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</si>
  <si>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</si>
  <si>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</si>
  <si>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</si>
  <si>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</si>
  <si>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</si>
  <si>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</si>
  <si>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</si>
  <si>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</si>
  <si>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</si>
  <si>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</si>
  <si>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</si>
  <si>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</si>
  <si>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</si>
  <si>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</si>
  <si>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</si>
  <si>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</si>
  <si>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</si>
  <si>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</si>
  <si>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</si>
  <si>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</si>
  <si>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</si>
  <si>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</si>
  <si>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</si>
  <si>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</si>
  <si>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</si>
  <si>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</si>
  <si>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</si>
  <si>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</si>
  <si>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</si>
  <si>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</si>
  <si>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</si>
  <si>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</si>
  <si>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</si>
  <si>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</si>
  <si>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</si>
  <si>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</si>
  <si>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</si>
  <si>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</si>
  <si>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</si>
  <si>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</si>
  <si>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</si>
  <si>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</si>
  <si>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</si>
  <si>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</si>
  <si>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</si>
  <si>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</si>
  <si>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</si>
  <si>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</si>
  <si>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</si>
  <si>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</si>
  <si>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</si>
  <si>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</si>
  <si>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</si>
  <si>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</si>
  <si>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</si>
  <si>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</si>
  <si>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</si>
  <si>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</si>
  <si>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</si>
  <si>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</si>
  <si>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</si>
  <si>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</si>
  <si>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</si>
  <si>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</si>
  <si>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</si>
  <si>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</si>
  <si>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</si>
  <si>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</si>
  <si>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</si>
  <si>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</si>
  <si>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</si>
  <si>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</si>
  <si>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</si>
  <si>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</si>
  <si>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</si>
  <si>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</si>
  <si>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</si>
  <si>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</si>
  <si>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</si>
  <si>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</si>
  <si>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</si>
  <si>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</si>
  <si>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</si>
  <si>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</si>
  <si>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</si>
  <si>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</si>
  <si>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</si>
  <si>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</si>
  <si>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</si>
  <si>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</si>
  <si>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</si>
  <si>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</si>
  <si>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</si>
  <si>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</si>
  <si>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</si>
  <si>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</si>
  <si>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</si>
  <si>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</si>
  <si>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</si>
  <si>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</si>
  <si>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</si>
  <si>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</si>
  <si>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</si>
  <si>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</si>
  <si>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</si>
  <si>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</si>
  <si>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</si>
  <si>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</si>
  <si>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</si>
  <si>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</si>
  <si>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</si>
  <si>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</si>
  <si>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</si>
  <si>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</si>
  <si>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</si>
  <si>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</si>
  <si>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</si>
  <si>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</si>
  <si>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</si>
  <si>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</si>
  <si>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</si>
  <si>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</si>
  <si>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</si>
  <si>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</si>
  <si>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</si>
  <si>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</si>
  <si>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</si>
  <si>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</si>
  <si>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</si>
  <si>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</si>
  <si>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</si>
  <si>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</si>
  <si>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</si>
  <si>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</si>
  <si>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</si>
  <si>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</si>
  <si>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</si>
  <si>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</si>
  <si>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</si>
  <si>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</si>
  <si>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</si>
  <si>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</si>
  <si>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</si>
  <si>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</si>
  <si>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</si>
  <si>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</si>
  <si>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</si>
  <si>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</si>
  <si>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</si>
  <si>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</si>
  <si>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</si>
  <si>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</si>
  <si>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</si>
  <si>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</si>
  <si>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</si>
  <si>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</si>
  <si>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</si>
  <si>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</si>
  <si>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</si>
  <si>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</si>
  <si>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</si>
  <si>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</si>
  <si>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</si>
  <si>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</si>
  <si>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</si>
  <si>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</si>
  <si>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</si>
  <si>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</si>
  <si>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</si>
  <si>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</si>
  <si>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</si>
  <si>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</si>
  <si>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</si>
  <si>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</si>
  <si>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</si>
  <si>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</si>
  <si>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</si>
  <si>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</si>
  <si>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</si>
  <si>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</si>
  <si>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</si>
  <si>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</si>
  <si>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</si>
  <si>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</si>
  <si>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</si>
  <si>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</si>
  <si>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</si>
  <si>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</si>
  <si>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</si>
  <si>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</si>
  <si>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</si>
  <si>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</si>
  <si>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</si>
  <si>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</si>
  <si>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</si>
  <si>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</si>
  <si>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</si>
  <si>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</si>
  <si>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</si>
  <si>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</si>
  <si>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</si>
  <si>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</si>
  <si>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</si>
  <si>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</si>
  <si>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</si>
  <si>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</si>
  <si>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</si>
  <si>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</si>
  <si>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</si>
  <si>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</si>
  <si>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</si>
  <si>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</si>
  <si>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</si>
  <si>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</si>
  <si>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</si>
  <si>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</si>
  <si>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</si>
  <si>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</si>
  <si>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</si>
  <si>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</si>
  <si>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</si>
  <si>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</si>
  <si>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</si>
  <si>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</si>
  <si>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</si>
  <si>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</si>
  <si>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</si>
  <si>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</si>
  <si>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</si>
  <si>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</si>
  <si>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</si>
  <si>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</si>
  <si>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</si>
  <si>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</si>
  <si>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</si>
  <si>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</si>
  <si>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</si>
  <si>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</si>
  <si>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</si>
  <si>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</si>
  <si>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</si>
  <si>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</si>
  <si>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</si>
  <si>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</si>
  <si>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</si>
  <si>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</si>
  <si>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</si>
  <si>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</si>
  <si>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</si>
  <si>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</si>
  <si>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</si>
  <si>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</si>
  <si>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</si>
  <si>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</si>
  <si>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</si>
  <si>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</si>
  <si>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</si>
  <si>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</si>
  <si>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</si>
  <si>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</si>
  <si>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</si>
  <si>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</si>
  <si>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</si>
  <si>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</si>
  <si>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</si>
  <si>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</si>
  <si>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</si>
  <si>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</si>
  <si>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</si>
  <si>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</si>
  <si>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</si>
  <si>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</si>
  <si>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</si>
  <si>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</si>
  <si>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</si>
  <si>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</si>
  <si>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</si>
  <si>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</si>
  <si>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</si>
  <si>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</si>
  <si>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</si>
  <si>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</si>
  <si>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</si>
  <si>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</si>
  <si>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</si>
  <si>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</si>
  <si>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</si>
  <si>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</si>
  <si>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</si>
  <si>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</si>
  <si>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</si>
  <si>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</si>
  <si>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</si>
  <si>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</si>
  <si>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</si>
  <si>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</si>
  <si>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</si>
  <si>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</si>
  <si>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</si>
  <si>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</si>
  <si>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</si>
  <si>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</si>
  <si>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</si>
  <si>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</si>
  <si>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</si>
  <si>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</si>
  <si>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</si>
  <si>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</si>
  <si>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</si>
  <si>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</si>
  <si>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</si>
  <si>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</si>
  <si>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</si>
  <si>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</si>
  <si>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</si>
  <si>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</si>
  <si>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</si>
  <si>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</si>
  <si>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</si>
  <si>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</si>
  <si>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</si>
  <si>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</si>
  <si>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</si>
  <si>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</si>
  <si>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</si>
  <si>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</si>
  <si>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</si>
  <si>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</si>
  <si>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</si>
  <si>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</si>
  <si>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</si>
  <si>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</si>
  <si>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</si>
  <si>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</si>
  <si>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</si>
  <si>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</si>
  <si>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</si>
  <si>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</si>
  <si>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</si>
  <si>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</si>
  <si>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</si>
  <si>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</si>
  <si>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</si>
  <si>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</si>
  <si>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</si>
  <si>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</si>
  <si>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</si>
  <si>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</si>
  <si>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</si>
  <si>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</si>
  <si>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</si>
  <si>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</si>
  <si>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</si>
  <si>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</si>
  <si>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</si>
  <si>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</si>
  <si>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</si>
  <si>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</si>
  <si>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</si>
  <si>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</si>
  <si>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</si>
  <si>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</si>
  <si>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</si>
  <si>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</si>
  <si>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</si>
  <si>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</si>
  <si>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</si>
  <si>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</si>
  <si>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</si>
  <si>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</si>
  <si>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</si>
  <si>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</si>
  <si>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</si>
  <si>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</si>
  <si>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</si>
  <si>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</si>
  <si>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</si>
  <si>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</si>
  <si>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</si>
  <si>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</si>
  <si>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</si>
  <si>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</si>
  <si>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</si>
  <si>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</si>
  <si>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</si>
  <si>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</si>
  <si>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</si>
  <si>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</si>
  <si>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</si>
  <si>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</si>
  <si>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</si>
  <si>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</si>
  <si>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</si>
  <si>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</si>
  <si>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</si>
  <si>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</si>
  <si>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</si>
  <si>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</si>
  <si>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</si>
  <si>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</si>
  <si>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</si>
  <si>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</si>
  <si>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</si>
  <si>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</si>
  <si>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</si>
  <si>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</si>
  <si>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</si>
  <si>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</si>
  <si>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</si>
  <si>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</si>
  <si>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</si>
  <si>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</si>
  <si>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</si>
  <si>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</si>
  <si>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</si>
  <si>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</si>
  <si>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</si>
  <si>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</si>
  <si>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</si>
  <si>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</si>
  <si>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</si>
  <si>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</si>
  <si>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</si>
  <si>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</si>
  <si>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</si>
  <si>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</si>
  <si>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</si>
  <si>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</si>
  <si>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</si>
  <si>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</si>
  <si>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</si>
  <si>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</si>
  <si>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</si>
  <si>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</si>
  <si>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</si>
  <si>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</si>
  <si>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</si>
  <si>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</si>
  <si>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</si>
  <si>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</si>
  <si>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</si>
  <si>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</si>
  <si>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</si>
  <si>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</si>
  <si>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</si>
  <si>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</si>
  <si>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</si>
  <si>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</si>
  <si>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</si>
  <si>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</si>
  <si>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</si>
  <si>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</si>
  <si>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</si>
  <si>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</si>
  <si>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</si>
  <si>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</si>
  <si>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</si>
  <si>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</si>
  <si>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</si>
  <si>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</si>
  <si>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</si>
  <si>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</si>
  <si>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</si>
  <si>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</si>
  <si>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</si>
  <si>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</si>
  <si>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</si>
  <si>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</si>
  <si>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</si>
  <si>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</si>
  <si>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</si>
  <si>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</si>
  <si>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</si>
  <si>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</si>
  <si>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</si>
  <si>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</si>
  <si>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</si>
  <si>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</si>
  <si>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</si>
  <si>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</si>
  <si>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</si>
  <si>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</si>
  <si>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</si>
  <si>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</si>
  <si>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</si>
  <si>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</si>
  <si>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</si>
  <si>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</si>
  <si>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</si>
  <si>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</si>
  <si>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</si>
  <si>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</si>
  <si>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</si>
  <si>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</si>
  <si>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</si>
  <si>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</si>
  <si>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</si>
  <si>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</si>
  <si>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</si>
  <si>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</si>
  <si>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</si>
  <si>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</si>
  <si>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</si>
  <si>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</si>
  <si>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</si>
  <si>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</si>
  <si>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</si>
  <si>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</si>
  <si>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</si>
  <si>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</si>
  <si>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</si>
  <si>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</si>
  <si>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</si>
  <si>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</si>
  <si>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</si>
  <si>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</si>
  <si>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</si>
  <si>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</si>
  <si>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</si>
  <si>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</si>
  <si>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</si>
  <si>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</si>
  <si>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</si>
  <si>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</si>
  <si>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</si>
  <si>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</si>
  <si>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</si>
  <si>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</si>
  <si>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</si>
  <si>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</si>
  <si>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</si>
  <si>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</si>
  <si>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</si>
  <si>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</si>
  <si>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</si>
  <si>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</si>
  <si>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</si>
  <si>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</si>
  <si>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</si>
  <si>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</si>
  <si>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</si>
  <si>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</si>
  <si>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</si>
  <si>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</si>
  <si>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</si>
  <si>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</si>
  <si>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</si>
  <si>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</si>
  <si>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</si>
  <si>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</si>
  <si>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</si>
  <si>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</si>
  <si>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</si>
  <si>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</si>
  <si>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</si>
  <si>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</si>
  <si>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</si>
  <si>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</si>
  <si>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</si>
  <si>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</si>
  <si>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</si>
  <si>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</si>
  <si>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</si>
  <si>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</si>
  <si>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</si>
  <si>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</si>
  <si>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</si>
  <si>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</si>
  <si>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</si>
  <si>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</si>
  <si>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</si>
  <si>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</si>
  <si>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</si>
  <si>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</si>
  <si>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</si>
  <si>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</si>
  <si>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</si>
  <si>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</si>
  <si>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</si>
  <si>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</si>
  <si>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</si>
  <si>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</si>
  <si>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</si>
  <si>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</si>
  <si>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</si>
  <si>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</si>
  <si>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</si>
  <si>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</si>
  <si>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</si>
  <si>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</si>
  <si>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</si>
  <si>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</si>
  <si>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</si>
  <si>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</si>
  <si>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</si>
  <si>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</si>
  <si>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</si>
  <si>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</si>
  <si>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</si>
  <si>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</si>
  <si>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</si>
  <si>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</si>
  <si>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</si>
  <si>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</si>
  <si>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</si>
  <si>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</si>
  <si>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</si>
  <si>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</si>
  <si>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</si>
  <si>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</si>
  <si>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</si>
  <si>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</si>
  <si>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</si>
  <si>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</si>
  <si>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</si>
  <si>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</si>
  <si>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</si>
  <si>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</si>
  <si>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</si>
  <si>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</si>
  <si>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</si>
  <si>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</si>
  <si>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</si>
  <si>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</si>
  <si>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</si>
  <si>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</si>
  <si>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</si>
  <si>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</si>
  <si>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</si>
  <si>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</si>
  <si>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</si>
  <si>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</si>
  <si>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</si>
  <si>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</si>
  <si>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</si>
  <si>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</si>
  <si>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</si>
  <si>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</si>
  <si>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</si>
  <si>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</si>
  <si>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</si>
  <si>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</si>
  <si>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</si>
  <si>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</si>
  <si>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</si>
  <si>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</si>
  <si>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</si>
  <si>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</si>
  <si>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</si>
  <si>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</si>
  <si>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</si>
  <si>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</si>
  <si>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</si>
  <si>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</si>
  <si>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</si>
  <si>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</si>
  <si>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</si>
  <si>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</si>
  <si>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</si>
  <si>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</si>
  <si>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</si>
  <si>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</si>
  <si>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</si>
  <si>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</si>
  <si>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</si>
  <si>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</si>
  <si>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</si>
  <si>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</si>
  <si>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</si>
  <si>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</si>
  <si>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</si>
  <si>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</si>
  <si>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</si>
  <si>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</si>
  <si>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</si>
  <si>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</si>
  <si>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</si>
  <si>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</si>
  <si>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</si>
  <si>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</si>
  <si>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</si>
  <si>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</si>
  <si>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</si>
  <si>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</si>
  <si>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</si>
  <si>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</si>
  <si>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</si>
  <si>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</si>
  <si>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</si>
  <si>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</si>
  <si>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</si>
  <si>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</si>
  <si>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</si>
  <si>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</si>
  <si>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</si>
  <si>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</si>
  <si>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</si>
  <si>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</si>
  <si>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</si>
  <si>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</si>
  <si>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</si>
  <si>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</si>
  <si>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</si>
  <si>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</si>
  <si>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</si>
  <si>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</si>
  <si>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</si>
  <si>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</si>
  <si>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</si>
  <si>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</si>
  <si>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</si>
  <si>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</si>
  <si>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</si>
  <si>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</si>
  <si>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</si>
  <si>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</si>
  <si>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</si>
  <si>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</si>
  <si>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</si>
  <si>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</si>
  <si>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</si>
  <si>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</si>
  <si>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</si>
  <si>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</si>
  <si>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</si>
  <si>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</si>
  <si>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</si>
  <si>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</si>
  <si>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</si>
  <si>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</si>
  <si>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</si>
  <si>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</si>
  <si>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</si>
  <si>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</si>
  <si>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</si>
  <si>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</si>
  <si>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</si>
  <si>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</si>
  <si>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</si>
  <si>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</si>
  <si>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</si>
  <si>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</si>
  <si>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</si>
  <si>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</si>
  <si>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</si>
  <si>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</si>
  <si>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</si>
  <si>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</si>
  <si>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</si>
  <si>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</si>
  <si>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</si>
  <si>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</si>
  <si>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</si>
  <si>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</si>
  <si>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</si>
  <si>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</si>
  <si>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</si>
  <si>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</si>
  <si>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</si>
  <si>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</si>
  <si>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</si>
  <si>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</si>
  <si>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</si>
  <si>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</si>
  <si>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</si>
  <si>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</si>
  <si>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</si>
  <si>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</si>
  <si>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</si>
  <si>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</si>
  <si>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</si>
  <si>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</si>
  <si>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</si>
  <si>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</si>
  <si>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</si>
  <si>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</si>
  <si>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</si>
  <si>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</si>
  <si>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</si>
  <si>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</si>
  <si>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</si>
  <si>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</si>
  <si>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</si>
  <si>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</si>
  <si>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</si>
  <si>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</si>
  <si>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</si>
  <si>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</si>
  <si>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</si>
  <si>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</si>
  <si>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</si>
  <si>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</si>
  <si>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</si>
  <si>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</si>
  <si>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</si>
  <si>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</si>
  <si>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</si>
  <si>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</si>
  <si>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</si>
  <si>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</si>
  <si>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</si>
  <si>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</si>
  <si>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</si>
  <si>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</si>
  <si>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</si>
  <si>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</si>
  <si>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</si>
  <si>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</si>
  <si>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</si>
  <si>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</si>
  <si>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</si>
  <si>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</si>
  <si>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</si>
  <si>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</si>
  <si>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</si>
  <si>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</si>
  <si>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</si>
  <si>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</si>
  <si>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</si>
  <si>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</si>
  <si>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</si>
  <si>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</si>
  <si>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</si>
  <si>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</si>
  <si>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</si>
  <si>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</si>
  <si>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</si>
  <si>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</si>
  <si>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</si>
  <si>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</si>
  <si>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</si>
  <si>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</si>
  <si>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</si>
  <si>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</si>
  <si>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</si>
  <si>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</si>
  <si>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</si>
  <si>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</si>
  <si>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</si>
  <si>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</si>
  <si>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</si>
  <si>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</si>
  <si>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</si>
  <si>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</si>
  <si>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</si>
  <si>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</si>
  <si>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</si>
  <si>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</si>
  <si>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</si>
  <si>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</si>
  <si>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</si>
  <si>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</si>
  <si>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</si>
  <si>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</si>
  <si>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</si>
  <si>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</si>
  <si>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</si>
  <si>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</si>
  <si>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</si>
  <si>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</si>
  <si>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</si>
  <si>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</si>
  <si>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</si>
  <si>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</si>
  <si>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</si>
  <si>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</si>
  <si>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</si>
  <si>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</si>
  <si>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</si>
  <si>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</si>
  <si>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</si>
  <si>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</si>
  <si>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</si>
  <si>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</si>
  <si>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</si>
  <si>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</si>
  <si>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</si>
  <si>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</si>
  <si>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</si>
  <si>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</si>
  <si>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</si>
  <si>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</si>
  <si>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</si>
  <si>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</si>
  <si>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</si>
  <si>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</si>
  <si>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</si>
  <si>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</si>
  <si>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</si>
  <si>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</si>
  <si>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</si>
  <si>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</si>
  <si>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</si>
  <si>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</si>
  <si>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</si>
  <si>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</si>
  <si>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</si>
  <si>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</si>
  <si>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</si>
  <si>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</si>
  <si>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</si>
  <si>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</si>
  <si>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</si>
  <si>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</si>
  <si>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</si>
  <si>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</si>
  <si>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</si>
  <si>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</si>
  <si>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</si>
  <si>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</si>
  <si>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</si>
  <si>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</si>
  <si>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</si>
  <si>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</si>
  <si>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</si>
  <si>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</si>
  <si>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</si>
  <si>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</si>
  <si>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</si>
  <si>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</si>
  <si>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</si>
  <si>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</si>
  <si>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</si>
  <si>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</si>
  <si>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</si>
  <si>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</si>
  <si>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</si>
  <si>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</si>
  <si>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</si>
  <si>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</si>
  <si>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</si>
  <si>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</si>
  <si>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</si>
  <si>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</si>
  <si>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</si>
  <si>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</si>
  <si>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</si>
  <si>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</si>
  <si>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</si>
  <si>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</si>
  <si>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</si>
  <si>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</si>
  <si>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</si>
  <si>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</si>
  <si>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</si>
  <si>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</si>
  <si>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</si>
  <si>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</si>
  <si>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</si>
  <si>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</si>
  <si>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</si>
  <si>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</si>
  <si>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</si>
  <si>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</si>
  <si>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</si>
  <si>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</si>
  <si>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</si>
  <si>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</si>
  <si>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</si>
  <si>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</si>
  <si>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</si>
  <si>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</si>
  <si>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</si>
  <si>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</si>
  <si>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</si>
  <si>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</si>
  <si>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</si>
  <si>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</si>
  <si>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</si>
  <si>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</si>
  <si>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</si>
  <si>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</si>
  <si>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</si>
  <si>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</si>
  <si>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</si>
  <si>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</si>
  <si>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</si>
  <si>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</si>
  <si>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</si>
  <si>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</si>
  <si>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</si>
  <si>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</si>
  <si>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</si>
  <si>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</si>
  <si>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</si>
  <si>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</si>
  <si>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</si>
  <si>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</si>
  <si>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</si>
  <si>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</si>
  <si>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</si>
  <si>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</si>
  <si>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</si>
  <si>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</si>
  <si>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</si>
  <si>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</si>
  <si>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</si>
  <si>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</si>
  <si>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</si>
  <si>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</si>
  <si>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</si>
  <si>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</si>
  <si>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</si>
  <si>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</si>
  <si>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</si>
  <si>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</si>
  <si>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</si>
  <si>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</si>
  <si>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</si>
  <si>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</si>
  <si>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</si>
  <si>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</si>
  <si>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</si>
  <si>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</si>
  <si>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</si>
  <si>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</si>
  <si>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</si>
  <si>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</si>
  <si>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</si>
  <si>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</si>
  <si>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</si>
  <si>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</si>
  <si>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</si>
  <si>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</si>
  <si>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</si>
  <si>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</si>
  <si>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</si>
  <si>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</si>
  <si>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</si>
  <si>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</si>
  <si>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</si>
  <si>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</si>
  <si>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</si>
  <si>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</si>
  <si>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</si>
  <si>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</si>
  <si>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</si>
  <si>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</si>
  <si>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</si>
  <si>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</si>
  <si>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</si>
  <si>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</si>
  <si>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</si>
  <si>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</si>
  <si>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</si>
  <si>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</si>
  <si>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</si>
  <si>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</si>
  <si>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</si>
  <si>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</si>
  <si>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</si>
  <si>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</si>
  <si>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</si>
  <si>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</si>
  <si>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</si>
  <si>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</si>
  <si>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</si>
  <si>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</si>
  <si>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</si>
  <si>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</si>
  <si>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</si>
  <si>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</si>
  <si>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</si>
  <si>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</si>
  <si>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</si>
  <si>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</si>
  <si>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</si>
  <si>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</si>
  <si>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</si>
  <si>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</si>
  <si>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</si>
  <si>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</si>
  <si>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</si>
  <si>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</si>
  <si>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</si>
  <si>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</si>
  <si>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</si>
  <si>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</si>
  <si>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</si>
  <si>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</si>
  <si>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</si>
  <si>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</si>
  <si>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</si>
  <si>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</si>
  <si>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</si>
  <si>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</si>
  <si>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</si>
  <si>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</si>
  <si>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</si>
  <si>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</si>
  <si>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</si>
  <si>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</si>
  <si>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</si>
  <si>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</si>
  <si>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</si>
  <si>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</si>
  <si>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</si>
  <si>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</si>
  <si>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</si>
  <si>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</si>
  <si>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</si>
  <si>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</si>
  <si>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</si>
  <si>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</si>
  <si>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</si>
  <si>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</si>
  <si>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</si>
  <si>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</si>
  <si>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</si>
  <si>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</si>
  <si>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</si>
  <si>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</si>
  <si>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</si>
  <si>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</si>
  <si>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</si>
  <si>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</si>
  <si>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</si>
  <si>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</si>
  <si>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</si>
  <si>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</si>
  <si>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</si>
  <si>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</si>
  <si>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</si>
  <si>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</si>
  <si>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</si>
  <si>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</si>
  <si>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</si>
  <si>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</si>
  <si>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</si>
  <si>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</si>
  <si>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</si>
  <si>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</si>
  <si>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</si>
  <si>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</si>
  <si>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</si>
  <si>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</si>
  <si>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</si>
  <si>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</si>
  <si>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</si>
  <si>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</si>
  <si>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</si>
  <si>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</si>
  <si>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</si>
  <si>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</si>
  <si>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</si>
  <si>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</si>
  <si>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</si>
  <si>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</si>
  <si>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</si>
  <si>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</si>
  <si>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</si>
  <si>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</si>
  <si>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</si>
  <si>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</si>
  <si>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</si>
  <si>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</si>
  <si>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</si>
  <si>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</si>
  <si>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</si>
  <si>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</si>
  <si>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</si>
  <si>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</si>
  <si>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</si>
  <si>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</si>
  <si>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</si>
  <si>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</si>
  <si>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</si>
  <si>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</si>
  <si>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</si>
  <si>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</si>
  <si>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</si>
  <si>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</si>
  <si>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</si>
  <si>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</si>
  <si>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</si>
  <si>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</si>
  <si>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</si>
  <si>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</si>
  <si>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</si>
  <si>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</si>
  <si>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</si>
  <si>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</si>
  <si>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</si>
  <si>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</si>
  <si>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</si>
  <si>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</si>
  <si>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</si>
  <si>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</si>
  <si>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</si>
  <si>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</si>
  <si>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</si>
  <si>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</si>
  <si>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</si>
  <si>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</si>
  <si>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</si>
  <si>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</si>
  <si>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</si>
  <si>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</si>
  <si>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</si>
  <si>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</si>
  <si>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</si>
  <si>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</si>
  <si>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</si>
  <si>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</si>
  <si>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</si>
  <si>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</si>
  <si>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</si>
  <si>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</si>
  <si>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</si>
  <si>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</si>
  <si>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</si>
  <si>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</si>
  <si>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</si>
  <si>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</si>
  <si>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</si>
  <si>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</si>
  <si>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</si>
  <si>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</si>
  <si>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</si>
  <si>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</si>
  <si>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</si>
  <si>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</si>
  <si>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</si>
  <si>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</si>
  <si>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</si>
  <si>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</si>
  <si>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</si>
  <si>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</si>
  <si>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</si>
  <si>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</si>
  <si>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</si>
  <si>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</si>
  <si>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</si>
  <si>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</si>
  <si>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</si>
  <si>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</si>
  <si>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</si>
  <si>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</si>
  <si>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</si>
  <si>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</si>
  <si>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</si>
  <si>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</si>
  <si>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</si>
  <si>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</si>
  <si>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</si>
  <si>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</si>
  <si>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</si>
  <si>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</si>
  <si>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</si>
  <si>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</si>
  <si>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</si>
  <si>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</si>
  <si>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</si>
  <si>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</si>
  <si>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</si>
  <si>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</si>
  <si>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</si>
  <si>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</si>
  <si>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</si>
  <si>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</si>
  <si>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</si>
  <si>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</si>
  <si>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</si>
  <si>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</si>
  <si>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</si>
  <si>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</si>
  <si>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</si>
  <si>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</si>
  <si>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</si>
  <si>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</si>
  <si>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</si>
  <si>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</si>
  <si>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</si>
  <si>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</si>
  <si>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</si>
  <si>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</si>
  <si>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</si>
  <si>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</si>
  <si>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</si>
  <si>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</si>
  <si>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</si>
  <si>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</si>
  <si>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</si>
  <si>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</si>
  <si>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</si>
  <si>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</si>
  <si>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</si>
  <si>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</si>
  <si>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</si>
  <si>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</si>
  <si>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</si>
  <si>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</si>
  <si>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</si>
  <si>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</si>
  <si>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</si>
  <si>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</si>
  <si>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</si>
  <si>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</si>
  <si>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</si>
  <si>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</si>
  <si>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</si>
  <si>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</si>
  <si>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</si>
  <si>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</si>
  <si>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</si>
  <si>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</si>
  <si>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</si>
  <si>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</si>
  <si>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</si>
  <si>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</si>
  <si>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</si>
  <si>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</si>
  <si>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</si>
  <si>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</si>
  <si>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</si>
  <si>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</si>
  <si>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</si>
  <si>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</si>
  <si>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</si>
  <si>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</si>
  <si>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</si>
  <si>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</si>
  <si>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</si>
  <si>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</si>
  <si>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</si>
  <si>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</si>
  <si>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</si>
  <si>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</si>
  <si>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</si>
  <si>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</si>
  <si>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</si>
  <si>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</si>
  <si>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</si>
  <si>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</si>
  <si>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</si>
  <si>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</si>
  <si>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</si>
  <si>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</si>
  <si>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</si>
  <si>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</si>
  <si>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</si>
  <si>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</si>
  <si>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</si>
  <si>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</si>
  <si>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</si>
  <si>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</si>
  <si>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</si>
  <si>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</si>
  <si>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</si>
  <si>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</si>
  <si>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</si>
  <si>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</si>
  <si>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</si>
  <si>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</si>
  <si>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</si>
  <si>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</si>
  <si>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</si>
  <si>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</si>
  <si>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</si>
  <si>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</si>
  <si>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</si>
  <si>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</si>
  <si>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</si>
  <si>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</si>
  <si>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</si>
  <si>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</si>
  <si>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</si>
  <si>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</si>
  <si>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</si>
  <si>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</si>
  <si>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</si>
  <si>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</si>
  <si>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</si>
  <si>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</si>
  <si>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</si>
  <si>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</si>
  <si>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</si>
  <si>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</si>
  <si>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</si>
  <si>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</si>
  <si>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</si>
  <si>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</si>
  <si>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</si>
  <si>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</si>
  <si>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</si>
  <si>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</si>
  <si>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</si>
  <si>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</si>
  <si>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</si>
  <si>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</si>
  <si>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</si>
  <si>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</si>
  <si>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</si>
  <si>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</si>
  <si>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</si>
  <si>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</si>
  <si>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</si>
  <si>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</si>
  <si>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</si>
  <si>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</si>
  <si>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</si>
  <si>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</si>
  <si>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</si>
  <si>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</si>
  <si>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</si>
  <si>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</si>
  <si>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</si>
  <si>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</si>
  <si>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</si>
  <si>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</si>
  <si>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</si>
  <si>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</si>
  <si>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</si>
  <si>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</si>
  <si>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</si>
  <si>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</si>
  <si>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</si>
  <si>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</si>
  <si>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</si>
  <si>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</si>
  <si>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</si>
  <si>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</si>
  <si>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</si>
  <si>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</si>
  <si>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</si>
  <si>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</si>
  <si>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</si>
  <si>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</si>
  <si>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</si>
  <si>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</si>
  <si>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</si>
  <si>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</si>
  <si>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</si>
  <si>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</si>
  <si>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</si>
  <si>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</si>
  <si>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</si>
  <si>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</si>
  <si>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</si>
  <si>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</si>
  <si>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</si>
  <si>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</si>
  <si>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</si>
  <si>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</si>
  <si>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</si>
  <si>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</si>
  <si>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</si>
  <si>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</si>
  <si>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</si>
  <si>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</si>
  <si>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</si>
  <si>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</si>
  <si>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</si>
  <si>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</si>
  <si>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</si>
  <si>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</si>
  <si>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</si>
  <si>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</si>
  <si>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</si>
  <si>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</si>
  <si>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</si>
  <si>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</si>
  <si>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</si>
  <si>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</si>
  <si>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</si>
  <si>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</si>
  <si>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</si>
  <si>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</si>
  <si>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</si>
  <si>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</si>
  <si>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</si>
  <si>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</si>
  <si>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</si>
  <si>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</si>
  <si>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</si>
  <si>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</si>
  <si>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</si>
  <si>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</si>
  <si>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</si>
  <si>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</si>
  <si>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</si>
  <si>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</si>
  <si>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</si>
  <si>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</si>
  <si>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</si>
  <si>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</si>
  <si>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</si>
  <si>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</si>
  <si>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</si>
  <si>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</si>
  <si>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</si>
  <si>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</si>
  <si>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</si>
  <si>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</si>
  <si>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</si>
  <si>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</si>
  <si>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</si>
  <si>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</si>
  <si>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</si>
  <si>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</si>
  <si>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</si>
  <si>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</si>
  <si>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</si>
  <si>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</si>
  <si>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</si>
  <si>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</si>
  <si>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</si>
  <si>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</si>
  <si>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</si>
  <si>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</si>
  <si>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</si>
  <si>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</si>
  <si>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</si>
  <si>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</si>
  <si>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</si>
  <si>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</si>
  <si>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</si>
  <si>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</si>
  <si>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</si>
  <si>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</si>
  <si>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</si>
  <si>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</si>
  <si>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</si>
  <si>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</si>
  <si>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</si>
  <si>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</si>
  <si>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</si>
  <si>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</si>
  <si>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</si>
  <si>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</si>
  <si>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</si>
  <si>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</si>
  <si>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</si>
  <si>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</si>
  <si>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</si>
  <si>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</si>
  <si>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</si>
  <si>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</si>
  <si>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</si>
  <si>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</si>
  <si>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</si>
  <si>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</si>
  <si>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</si>
  <si>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</si>
  <si>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</si>
  <si>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</si>
  <si>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</si>
  <si>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</si>
  <si>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</si>
  <si>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</si>
  <si>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</si>
  <si>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</si>
  <si>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</si>
  <si>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</si>
  <si>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</si>
  <si>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</si>
  <si>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</si>
  <si>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</si>
  <si>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</si>
  <si>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</si>
  <si>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</si>
  <si>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</si>
  <si>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</si>
  <si>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</si>
  <si>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</si>
  <si>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</si>
  <si>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</si>
  <si>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</si>
  <si>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</si>
  <si>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</si>
  <si>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</si>
  <si>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</si>
  <si>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</si>
  <si>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</si>
  <si>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</si>
  <si>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</si>
  <si>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</si>
  <si>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</si>
  <si>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</si>
  <si>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</si>
  <si>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</si>
  <si>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</si>
  <si>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</si>
  <si>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</si>
  <si>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</si>
  <si>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</si>
  <si>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</si>
  <si>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</si>
  <si>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</si>
  <si>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</si>
  <si>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</si>
  <si>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</si>
  <si>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</si>
  <si>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</si>
  <si>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</si>
  <si>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</si>
  <si>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</si>
  <si>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</si>
  <si>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</si>
  <si>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</si>
  <si>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</si>
  <si>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</si>
  <si>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</si>
  <si>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</si>
  <si>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</si>
  <si>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</si>
  <si>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</si>
  <si>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</si>
  <si>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</si>
  <si>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</si>
  <si>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</si>
  <si>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</si>
  <si>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</si>
  <si>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</si>
  <si>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</si>
  <si>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</si>
  <si>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</si>
  <si>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</si>
  <si>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</si>
  <si>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</si>
  <si>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</si>
  <si>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</si>
  <si>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</si>
  <si>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</si>
  <si>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</si>
  <si>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</si>
  <si>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</si>
  <si>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</si>
  <si>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</si>
  <si>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</si>
  <si>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</si>
  <si>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</si>
  <si>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</si>
  <si>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</si>
  <si>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</si>
  <si>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</si>
  <si>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</si>
  <si>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</si>
  <si>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</si>
  <si>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</si>
  <si>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</si>
  <si>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</si>
  <si>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</si>
  <si>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</si>
  <si>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</si>
  <si>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</si>
  <si>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</si>
  <si>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</si>
  <si>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</si>
  <si>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</si>
  <si>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</si>
  <si>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</si>
  <si>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</si>
  <si>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</si>
  <si>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</si>
  <si>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</si>
  <si>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</si>
  <si>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</si>
  <si>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</si>
  <si>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</si>
  <si>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</si>
  <si>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</si>
  <si>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</si>
  <si>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</si>
  <si>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</si>
  <si>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</si>
  <si>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</si>
  <si>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</si>
  <si>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</si>
  <si>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</si>
  <si>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</si>
  <si>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</si>
  <si>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</si>
  <si>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</si>
  <si>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</si>
  <si>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</si>
  <si>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</si>
  <si>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</si>
  <si>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</si>
  <si>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</si>
  <si>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</si>
  <si>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</si>
  <si>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</si>
  <si>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</si>
  <si>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</si>
  <si>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</si>
  <si>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</si>
  <si>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</si>
  <si>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</si>
  <si>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</si>
  <si>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</si>
  <si>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</si>
  <si>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</si>
  <si>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</si>
  <si>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</si>
  <si>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</si>
  <si>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</si>
  <si>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</si>
  <si>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</si>
  <si>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</si>
  <si>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</si>
  <si>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</si>
  <si>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</si>
  <si>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</si>
  <si>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</si>
  <si>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</si>
  <si>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</si>
  <si>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</si>
  <si>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</si>
  <si>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</si>
  <si>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</si>
  <si>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</si>
  <si>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</si>
  <si>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</si>
  <si>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</si>
  <si>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</si>
  <si>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</si>
  <si>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</si>
  <si>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</si>
  <si>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</si>
  <si>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</si>
  <si>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</si>
  <si>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</si>
  <si>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</si>
  <si>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</si>
  <si>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</si>
  <si>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</si>
  <si>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</si>
  <si>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</si>
  <si>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</si>
  <si>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</si>
  <si>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</si>
  <si>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</si>
  <si>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</si>
  <si>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</si>
  <si>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</si>
  <si>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</si>
  <si>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</si>
  <si>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</si>
  <si>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</si>
  <si>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</si>
  <si>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</si>
  <si>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</si>
  <si>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</si>
  <si>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</si>
  <si>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</si>
  <si>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</si>
  <si>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</si>
  <si>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</si>
  <si>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</si>
  <si>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</si>
  <si>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</si>
  <si>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</si>
  <si>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</si>
  <si>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</si>
  <si>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</si>
  <si>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</si>
  <si>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</si>
  <si>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</si>
  <si>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</si>
  <si>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</si>
  <si>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</si>
  <si>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</si>
  <si>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</si>
  <si>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</si>
  <si>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</si>
  <si>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</si>
  <si>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</si>
  <si>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</si>
  <si>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</si>
  <si>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</si>
  <si>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</si>
  <si>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</si>
  <si>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</si>
  <si>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</si>
  <si>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</si>
  <si>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</si>
  <si>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</si>
  <si>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</si>
  <si>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</si>
  <si>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</si>
  <si>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</si>
  <si>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</si>
  <si>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</si>
  <si>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</si>
  <si>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</si>
  <si>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</si>
  <si>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</si>
  <si>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</si>
  <si>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</si>
  <si>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</si>
  <si>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</si>
  <si>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</si>
  <si>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</si>
  <si>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</si>
  <si>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</si>
  <si>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</si>
  <si>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</si>
  <si>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</si>
  <si>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</si>
  <si>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</si>
  <si>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</si>
  <si>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</si>
  <si>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</si>
  <si>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</si>
  <si>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</si>
  <si>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</si>
  <si>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</si>
  <si>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</si>
  <si>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</si>
  <si>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</si>
  <si>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</si>
  <si>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</si>
  <si>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</si>
  <si>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</si>
  <si>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</si>
  <si>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</si>
  <si>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</si>
  <si>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</si>
  <si>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</si>
  <si>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</si>
  <si>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</si>
  <si>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</si>
  <si>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</si>
  <si>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</si>
  <si>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</si>
  <si>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</si>
  <si>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</si>
  <si>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</si>
  <si>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</si>
  <si>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</si>
  <si>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</si>
  <si>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</si>
  <si>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</si>
  <si>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</si>
  <si>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</si>
  <si>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</si>
  <si>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</si>
  <si>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</si>
  <si>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</si>
  <si>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</si>
  <si>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</si>
  <si>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</si>
  <si>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</si>
  <si>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</si>
  <si>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</si>
  <si>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</si>
  <si>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</si>
  <si>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</si>
  <si>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</si>
  <si>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</si>
  <si>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</si>
  <si>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</si>
  <si>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</si>
  <si>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</si>
  <si>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</si>
  <si>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</si>
  <si>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</si>
  <si>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</si>
  <si>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</si>
  <si>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</si>
  <si>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</si>
  <si>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</si>
  <si>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</si>
  <si>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</si>
  <si>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</si>
  <si>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</si>
  <si>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</si>
  <si>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</si>
  <si>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</si>
  <si>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</si>
  <si>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</si>
  <si>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</si>
  <si>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</si>
  <si>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</si>
  <si>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</si>
  <si>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</si>
  <si>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</si>
  <si>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</si>
  <si>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</si>
  <si>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</si>
  <si>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</si>
  <si>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</si>
  <si>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</si>
  <si>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</si>
  <si>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</si>
  <si>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</si>
  <si>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</si>
  <si>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</si>
  <si>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</si>
  <si>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</si>
  <si>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</si>
  <si>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</si>
  <si>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</si>
  <si>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</si>
  <si>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</si>
  <si>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</si>
  <si>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</si>
  <si>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</si>
  <si>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</si>
  <si>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</si>
  <si>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</si>
  <si>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</si>
  <si>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</si>
  <si>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</si>
  <si>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</si>
  <si>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</si>
  <si>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</si>
  <si>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</si>
  <si>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</si>
  <si>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</si>
  <si>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</si>
  <si>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</si>
  <si>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</si>
  <si>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</si>
  <si>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</si>
  <si>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</si>
  <si>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</si>
  <si>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</si>
  <si>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</si>
  <si>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</si>
  <si>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</si>
  <si>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</si>
  <si>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</si>
  <si>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</si>
  <si>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</si>
  <si>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</si>
  <si>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</si>
  <si>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</si>
  <si>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</si>
  <si>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</si>
  <si>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</si>
  <si>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</si>
  <si>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</si>
  <si>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</si>
  <si>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</si>
  <si>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</si>
  <si>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</si>
  <si>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</si>
  <si>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</si>
  <si>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</si>
  <si>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</si>
  <si>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</si>
  <si>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</si>
  <si>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</si>
  <si>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</si>
  <si>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</si>
  <si>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</si>
  <si>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</si>
  <si>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</si>
  <si>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</si>
  <si>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</si>
  <si>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</si>
  <si>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</si>
  <si>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</si>
  <si>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</si>
  <si>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</si>
  <si>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</si>
  <si>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</si>
  <si>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</si>
  <si>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</si>
  <si>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</si>
  <si>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</si>
  <si>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</si>
  <si>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</si>
  <si>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</si>
  <si>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</si>
  <si>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</si>
  <si>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</si>
  <si>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</si>
  <si>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</si>
  <si>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</si>
  <si>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</si>
  <si>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</si>
  <si>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</si>
  <si>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</si>
  <si>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</si>
  <si>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</si>
  <si>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</si>
  <si>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</si>
  <si>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</si>
  <si>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</si>
  <si>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</si>
  <si>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</si>
  <si>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</si>
  <si>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</si>
  <si>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</si>
  <si>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</si>
  <si>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</si>
  <si>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</si>
  <si>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</si>
  <si>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</si>
  <si>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</si>
  <si>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</si>
  <si>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</si>
  <si>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</si>
  <si>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</si>
  <si>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</si>
  <si>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</si>
  <si>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</si>
  <si>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</si>
  <si>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</si>
  <si>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</si>
  <si>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</si>
  <si>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</si>
  <si>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</si>
  <si>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</si>
  <si>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</si>
  <si>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</si>
  <si>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</si>
  <si>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</si>
  <si>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</si>
  <si>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</si>
  <si>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</si>
  <si>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</si>
  <si>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</si>
  <si>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</si>
  <si>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</si>
  <si>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</si>
  <si>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</si>
  <si>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</si>
  <si>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</si>
  <si>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</si>
  <si>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</si>
  <si>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</si>
  <si>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</si>
  <si>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</si>
  <si>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</si>
  <si>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</si>
  <si>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</si>
  <si>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</si>
  <si>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</si>
  <si>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</si>
  <si>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</si>
  <si>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</si>
  <si>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</si>
  <si>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</si>
  <si>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</si>
  <si>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</si>
  <si>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</si>
  <si>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</si>
  <si>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</si>
  <si>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</si>
  <si>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</si>
  <si>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</si>
  <si>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</si>
  <si>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</si>
  <si>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</si>
  <si>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</si>
  <si>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</si>
  <si>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</si>
  <si>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</si>
  <si>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</si>
  <si>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</si>
  <si>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</si>
  <si>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</si>
  <si>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</si>
  <si>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</si>
  <si>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</si>
  <si>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</si>
  <si>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</si>
  <si>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</si>
  <si>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</si>
  <si>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</si>
  <si>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</si>
  <si>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</si>
  <si>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</si>
  <si>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</si>
  <si>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</si>
  <si>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</si>
  <si>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</si>
  <si>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</si>
  <si>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</si>
  <si>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</si>
  <si>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</si>
  <si>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</si>
  <si>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</si>
  <si>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</si>
  <si>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</si>
  <si>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</si>
  <si>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</si>
  <si>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</si>
  <si>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</si>
  <si>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</si>
  <si>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</si>
  <si>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</si>
  <si>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</si>
  <si>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</si>
  <si>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</si>
  <si>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</si>
  <si>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</si>
  <si>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</si>
  <si>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</si>
  <si>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</si>
  <si>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</si>
  <si>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</si>
  <si>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</si>
  <si>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</si>
  <si>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</si>
  <si>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</si>
  <si>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</si>
  <si>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</si>
  <si>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</si>
  <si>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</si>
  <si>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</si>
  <si>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</si>
  <si>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</si>
  <si>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</si>
  <si>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</si>
  <si>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</si>
  <si>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</si>
  <si>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</si>
  <si>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</si>
  <si>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</si>
  <si>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</si>
  <si>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</si>
  <si>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</si>
  <si>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</si>
  <si>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</si>
  <si>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</si>
  <si>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</si>
  <si>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</si>
  <si>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</si>
  <si>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</si>
  <si>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</si>
  <si>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</si>
  <si>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</si>
  <si>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</si>
  <si>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</si>
  <si>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</si>
  <si>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</si>
  <si>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</si>
  <si>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</si>
  <si>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</si>
  <si>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</si>
  <si>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</si>
  <si>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</si>
  <si>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</si>
  <si>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</si>
  <si>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</si>
  <si>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</si>
  <si>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</si>
  <si>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</si>
  <si>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</si>
  <si>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</si>
  <si>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</si>
  <si>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</si>
  <si>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</si>
  <si>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</si>
  <si>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</si>
  <si>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</si>
  <si>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</si>
  <si>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</si>
  <si>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</si>
  <si>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</si>
  <si>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</si>
  <si>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</si>
  <si>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</si>
  <si>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</si>
  <si>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</si>
  <si>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</si>
  <si>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</si>
  <si>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</si>
  <si>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</si>
  <si>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</si>
  <si>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</si>
  <si>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</si>
  <si>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</si>
  <si>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</si>
  <si>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</si>
  <si>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</si>
  <si>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</si>
  <si>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</si>
  <si>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</si>
  <si>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</si>
  <si>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</si>
  <si>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</si>
  <si>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</si>
  <si>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</si>
  <si>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</si>
  <si>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</si>
  <si>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</si>
  <si>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</si>
  <si>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</si>
  <si>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</si>
  <si>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</si>
  <si>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</si>
  <si>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</si>
  <si>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</si>
  <si>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</si>
  <si>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</si>
  <si>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</si>
  <si>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</si>
  <si>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</si>
  <si>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</si>
  <si>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</si>
  <si>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</si>
  <si>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</si>
  <si>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</si>
  <si>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</si>
  <si>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</si>
  <si>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</si>
  <si>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</si>
  <si>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</si>
  <si>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</si>
  <si>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</si>
  <si>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</si>
  <si>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</si>
  <si>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</si>
  <si>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</si>
  <si>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</si>
  <si>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</si>
  <si>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</si>
  <si>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</si>
  <si>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</si>
  <si>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</si>
  <si>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</si>
  <si>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</si>
  <si>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</si>
  <si>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</si>
  <si>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</si>
  <si>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</si>
  <si>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</si>
  <si>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</si>
  <si>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</si>
  <si>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</si>
  <si>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</si>
  <si>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</si>
  <si>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</si>
  <si>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</si>
  <si>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</si>
  <si>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</si>
  <si>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</si>
  <si>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</si>
  <si>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</si>
  <si>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</si>
  <si>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</si>
  <si>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</si>
  <si>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</si>
  <si>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</si>
  <si>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</si>
  <si>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</si>
  <si>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</si>
  <si>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</si>
  <si>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</si>
  <si>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</si>
  <si>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</si>
  <si>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</si>
  <si>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</si>
  <si>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</si>
  <si>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</si>
  <si>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</si>
  <si>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</si>
  <si>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</si>
  <si>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</si>
  <si>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</si>
  <si>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</si>
  <si>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</si>
  <si>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</si>
  <si>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</si>
  <si>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</si>
  <si>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</si>
  <si>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</si>
  <si>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</si>
  <si>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</si>
  <si>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</si>
  <si>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</si>
  <si>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</si>
  <si>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</si>
  <si>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</si>
  <si>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</si>
  <si>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</si>
  <si>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</si>
  <si>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</si>
  <si>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</si>
  <si>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</si>
  <si>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</si>
  <si>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</si>
  <si>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</si>
  <si>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</si>
  <si>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</si>
  <si>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</si>
  <si>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</si>
  <si>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</si>
  <si>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</si>
  <si>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</si>
  <si>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</si>
  <si>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</si>
  <si>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</si>
  <si>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</si>
  <si>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</si>
  <si>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</si>
  <si>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</si>
  <si>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</si>
  <si>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</si>
  <si>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</si>
  <si>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</si>
  <si>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</si>
  <si>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</si>
  <si>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</si>
  <si>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</si>
  <si>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</si>
  <si>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</si>
  <si>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</si>
  <si>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</si>
  <si>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</si>
  <si>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</si>
  <si>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</si>
  <si>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</si>
  <si>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</si>
  <si>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</si>
  <si>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</si>
  <si>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</si>
  <si>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</si>
  <si>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</si>
  <si>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</si>
  <si>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</si>
  <si>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</si>
  <si>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</si>
  <si>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</si>
  <si>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</si>
  <si>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</si>
  <si>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</si>
  <si>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</si>
  <si>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</si>
  <si>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</si>
  <si>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</si>
  <si>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</si>
  <si>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</si>
  <si>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</si>
  <si>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</si>
  <si>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</si>
  <si>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</si>
  <si>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</si>
  <si>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</si>
  <si>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</si>
  <si>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</si>
  <si>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</si>
  <si>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</si>
  <si>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</si>
  <si>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</si>
  <si>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</si>
  <si>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</si>
  <si>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</si>
  <si>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</si>
  <si>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</si>
  <si>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</si>
  <si>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</si>
  <si>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</si>
  <si>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</si>
  <si>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</si>
  <si>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</si>
  <si>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</si>
  <si>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</si>
  <si>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</si>
  <si>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</si>
  <si>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</si>
  <si>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</si>
  <si>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</si>
  <si>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</si>
  <si>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</si>
  <si>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</si>
  <si>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</si>
  <si>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</si>
  <si>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</si>
  <si>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</si>
  <si>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</si>
  <si>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</si>
  <si>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</si>
  <si>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</si>
  <si>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</si>
  <si>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</si>
  <si>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</si>
  <si>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</si>
  <si>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</si>
  <si>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</si>
  <si>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</si>
  <si>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</si>
  <si>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</si>
  <si>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</si>
  <si>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</si>
  <si>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</si>
  <si>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</si>
  <si>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</si>
  <si>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</si>
  <si>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</si>
  <si>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</si>
  <si>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</si>
  <si>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</si>
  <si>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</si>
  <si>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</si>
  <si>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</si>
  <si>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</si>
  <si>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</si>
  <si>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</si>
  <si>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</si>
  <si>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</si>
  <si>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</si>
  <si>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</si>
  <si>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</si>
  <si>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</si>
  <si>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</si>
  <si>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</si>
  <si>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</si>
  <si>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</si>
  <si>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</si>
  <si>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</si>
  <si>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</si>
  <si>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</si>
  <si>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</si>
  <si>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</si>
  <si>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</si>
  <si>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</si>
  <si>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</si>
  <si>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</si>
  <si>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</si>
  <si>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</si>
  <si>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</si>
  <si>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</si>
  <si>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</si>
  <si>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</si>
  <si>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</si>
  <si>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</si>
  <si>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</si>
  <si>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</si>
  <si>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</si>
  <si>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</si>
  <si>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</si>
  <si>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</si>
  <si>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</si>
  <si>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</si>
  <si>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</si>
  <si>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</si>
  <si>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</si>
  <si>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</si>
  <si>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</si>
  <si>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</si>
  <si>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</si>
  <si>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</si>
  <si>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</si>
  <si>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</si>
  <si>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</si>
  <si>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</si>
  <si>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</si>
  <si>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</si>
  <si>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</si>
  <si>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</si>
  <si>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</si>
  <si>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</si>
  <si>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</si>
  <si>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</si>
  <si>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</si>
  <si>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</si>
  <si>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</si>
  <si>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</si>
  <si>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</si>
  <si>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</si>
  <si>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</si>
  <si>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</si>
  <si>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</si>
  <si>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</si>
  <si>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</si>
  <si>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</si>
  <si>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</si>
  <si>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</si>
  <si>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</si>
  <si>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</si>
  <si>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</si>
  <si>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</si>
  <si>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</si>
  <si>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</si>
  <si>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</si>
  <si>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</si>
  <si>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</si>
  <si>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</si>
  <si>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</si>
  <si>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</si>
  <si>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</si>
  <si>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</si>
  <si>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</si>
  <si>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</si>
  <si>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</si>
  <si>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</si>
  <si>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</si>
  <si>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</si>
  <si>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</si>
  <si>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</si>
  <si>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</si>
  <si>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</si>
  <si>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</si>
  <si>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</si>
  <si>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</si>
  <si>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</si>
  <si>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</si>
  <si>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</si>
  <si>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</si>
  <si>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</si>
  <si>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</si>
  <si>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</si>
  <si>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</si>
  <si>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</si>
  <si>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</si>
  <si>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</si>
  <si>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</si>
  <si>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</si>
  <si>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</si>
  <si>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</si>
  <si>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</si>
  <si>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</si>
  <si>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</si>
  <si>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</si>
  <si>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</si>
  <si>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</si>
  <si>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</si>
  <si>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</si>
  <si>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</si>
  <si>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</si>
  <si>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</si>
  <si>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</si>
  <si>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</si>
  <si>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</si>
  <si>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</si>
  <si>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</si>
  <si>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</si>
  <si>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</si>
  <si>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</si>
  <si>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</si>
  <si>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</si>
  <si>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</si>
  <si>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</si>
  <si>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</si>
  <si>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</si>
  <si>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</si>
  <si>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</si>
  <si>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</si>
  <si>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</si>
  <si>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</si>
  <si>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</si>
  <si>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</si>
  <si>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</si>
  <si>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</si>
  <si>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</si>
  <si>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</si>
  <si>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</si>
  <si>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</si>
  <si>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</si>
  <si>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</si>
  <si>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</si>
  <si>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</si>
  <si>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</si>
  <si>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</si>
  <si>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</si>
  <si>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</si>
  <si>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</si>
  <si>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</si>
  <si>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</si>
  <si>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</si>
  <si>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</si>
  <si>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</si>
  <si>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</si>
  <si>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</si>
  <si>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</si>
  <si>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</si>
  <si>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</si>
  <si>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</si>
  <si>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</si>
  <si>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</si>
  <si>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</si>
  <si>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</si>
  <si>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</si>
  <si>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</si>
  <si>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</si>
  <si>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</si>
  <si>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</si>
  <si>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</si>
  <si>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</si>
  <si>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</si>
  <si>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</si>
  <si>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</si>
  <si>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</si>
  <si>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</si>
  <si>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</si>
  <si>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</si>
  <si>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</si>
  <si>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</si>
  <si>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</si>
  <si>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</si>
  <si>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</si>
  <si>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</si>
  <si>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</si>
  <si>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</si>
  <si>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</si>
  <si>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</si>
  <si>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</si>
  <si>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</si>
  <si>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</si>
  <si>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</si>
  <si>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</si>
  <si>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</si>
  <si>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</si>
  <si>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</si>
  <si>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</si>
  <si>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</si>
  <si>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</si>
  <si>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</si>
  <si>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</si>
  <si>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</si>
  <si>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</si>
  <si>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</si>
  <si>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</si>
  <si>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</si>
  <si>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</si>
  <si>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</si>
  <si>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</si>
  <si>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</si>
  <si>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</si>
  <si>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</si>
  <si>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</si>
  <si>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</si>
  <si>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</si>
  <si>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</si>
  <si>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</si>
  <si>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</si>
  <si>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</si>
  <si>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</si>
  <si>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</si>
  <si>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</si>
  <si>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</si>
  <si>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</si>
  <si>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</si>
  <si>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</si>
  <si>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</si>
  <si>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</si>
  <si>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</si>
  <si>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</si>
  <si>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</si>
  <si>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</si>
  <si>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</si>
  <si>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</si>
  <si>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</si>
  <si>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</si>
  <si>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</si>
  <si>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</si>
  <si>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</si>
  <si>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</si>
  <si>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</si>
  <si>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</si>
  <si>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</si>
  <si>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</si>
  <si>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</si>
  <si>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</si>
  <si>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</si>
  <si>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</si>
  <si>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</si>
  <si>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</si>
  <si>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</si>
  <si>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</si>
  <si>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</si>
  <si>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</si>
  <si>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</si>
  <si>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</si>
  <si>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</si>
  <si>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</si>
  <si>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</si>
  <si>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</si>
  <si>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</si>
  <si>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</si>
  <si>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</si>
  <si>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</si>
  <si>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</si>
  <si>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</si>
  <si>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</si>
  <si>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</si>
  <si>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</si>
  <si>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</si>
  <si>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</si>
  <si>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</si>
  <si>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</si>
  <si>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</si>
  <si>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</si>
  <si>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</si>
  <si>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</si>
  <si>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</si>
  <si>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</si>
  <si>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</si>
  <si>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</si>
  <si>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</si>
  <si>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</si>
  <si>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</si>
  <si>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</si>
  <si>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</si>
  <si>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</si>
  <si>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</si>
  <si>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</si>
  <si>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</si>
  <si>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</si>
  <si>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</si>
  <si>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</si>
  <si>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</si>
  <si>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</si>
  <si>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</si>
  <si>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</si>
  <si>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</si>
  <si>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</si>
  <si>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</si>
  <si>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</si>
  <si>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</si>
  <si>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</si>
  <si>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</si>
  <si>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</si>
  <si>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</si>
  <si>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</si>
  <si>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</si>
  <si>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</si>
  <si>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</si>
  <si>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</si>
  <si>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</si>
  <si>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</si>
  <si>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</si>
  <si>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</si>
  <si>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</si>
  <si>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</si>
  <si>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</si>
  <si>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</si>
  <si>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</si>
  <si>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</si>
  <si>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</si>
  <si>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</si>
  <si>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</si>
  <si>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</si>
  <si>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</si>
  <si>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</si>
  <si>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</si>
  <si>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</si>
  <si>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</si>
  <si>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</si>
  <si>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</si>
  <si>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</si>
  <si>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</si>
  <si>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</si>
  <si>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</si>
  <si>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</si>
  <si>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</si>
  <si>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</si>
  <si>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</si>
  <si>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</si>
  <si>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</si>
  <si>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</si>
  <si>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</si>
  <si>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</si>
  <si>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</si>
  <si>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</si>
  <si>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</si>
  <si>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</si>
  <si>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</si>
  <si>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</si>
  <si>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</si>
  <si>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</si>
  <si>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</si>
  <si>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</si>
  <si>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</si>
  <si>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</si>
  <si>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</si>
  <si>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</si>
  <si>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</si>
  <si>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</si>
  <si>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</si>
  <si>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</si>
  <si>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</si>
  <si>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</si>
  <si>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</si>
  <si>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</si>
  <si>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</si>
  <si>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</si>
  <si>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</si>
  <si>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</si>
  <si>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</si>
  <si>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</si>
  <si>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</si>
  <si>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</si>
  <si>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</si>
  <si>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</si>
  <si>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</si>
  <si>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</si>
  <si>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</si>
  <si>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</si>
  <si>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</si>
  <si>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</si>
  <si>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</si>
  <si>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</si>
  <si>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</si>
  <si>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</si>
  <si>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</si>
  <si>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</si>
  <si>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</si>
  <si>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</si>
  <si>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</si>
  <si>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</si>
  <si>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</si>
  <si>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</si>
  <si>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</si>
  <si>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</si>
  <si>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</si>
  <si>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</si>
  <si>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</si>
  <si>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</si>
  <si>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</si>
  <si>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</si>
  <si>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</si>
  <si>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</si>
  <si>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</si>
  <si>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</si>
  <si>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</si>
  <si>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</si>
  <si>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</si>
  <si>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</si>
  <si>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</si>
  <si>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</si>
  <si>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</si>
  <si>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</si>
  <si>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</si>
  <si>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</si>
  <si>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</si>
  <si>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</si>
  <si>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</si>
  <si>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</si>
  <si>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</si>
  <si>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</si>
  <si>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</si>
  <si>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</si>
  <si>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</si>
  <si>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</si>
  <si>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</si>
  <si>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</si>
  <si>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</si>
  <si>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</si>
  <si>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</si>
  <si>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</si>
  <si>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</si>
  <si>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</si>
  <si>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</si>
  <si>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</si>
  <si>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</si>
  <si>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</si>
  <si>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</si>
  <si>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</si>
  <si>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</si>
  <si>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</si>
  <si>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</si>
  <si>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</si>
  <si>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</si>
  <si>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</si>
  <si>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</si>
  <si>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</si>
  <si>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</si>
  <si>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</si>
  <si>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</si>
  <si>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</si>
  <si>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</si>
  <si>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</si>
  <si>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</si>
  <si>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</si>
  <si>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</si>
  <si>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</si>
  <si>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</si>
  <si>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</si>
  <si>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</si>
  <si>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</si>
  <si>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</si>
  <si>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</si>
  <si>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</si>
  <si>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</si>
  <si>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</si>
  <si>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</si>
  <si>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</si>
  <si>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</si>
  <si>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</si>
  <si>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</si>
  <si>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</si>
  <si>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</si>
  <si>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</si>
  <si>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</si>
  <si>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</si>
  <si>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</si>
  <si>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</si>
  <si>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</si>
  <si>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</si>
  <si>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</si>
  <si>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</si>
  <si>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</si>
  <si>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</si>
  <si>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</si>
  <si>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</si>
  <si>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</si>
  <si>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</si>
  <si>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</si>
  <si>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</si>
  <si>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</si>
  <si>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</si>
  <si>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</si>
  <si>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</si>
  <si>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</si>
  <si>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</si>
  <si>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</si>
  <si>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</si>
  <si>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</si>
  <si>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</si>
  <si>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</si>
  <si>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</si>
  <si>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</si>
  <si>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</si>
  <si>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</si>
  <si>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</si>
  <si>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</si>
  <si>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</si>
  <si>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</si>
  <si>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</si>
  <si>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</si>
  <si>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</si>
  <si>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</si>
  <si>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</si>
  <si>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</si>
  <si>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</si>
  <si>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</si>
  <si>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</si>
  <si>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</si>
  <si>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</si>
  <si>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</si>
  <si>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</si>
  <si>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</si>
  <si>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</si>
  <si>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</si>
  <si>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</si>
  <si>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</si>
  <si>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</si>
  <si>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</si>
  <si>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</si>
  <si>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</si>
  <si>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</si>
  <si>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</si>
  <si>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</si>
  <si>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</si>
  <si>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</si>
  <si>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</si>
  <si>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</si>
  <si>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</si>
  <si>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</si>
  <si>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</si>
  <si>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</si>
  <si>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</si>
  <si>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</si>
  <si>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</si>
  <si>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</si>
  <si>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</si>
  <si>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</si>
  <si>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</si>
  <si>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</si>
  <si>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</si>
  <si>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</si>
  <si>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</si>
  <si>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</si>
  <si>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</si>
  <si>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</si>
  <si>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</si>
  <si>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</si>
  <si>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</si>
  <si>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</si>
  <si>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</si>
  <si>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</si>
  <si>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</si>
  <si>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</si>
  <si>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</si>
  <si>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</si>
  <si>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</si>
  <si>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</si>
  <si>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</si>
  <si>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</si>
  <si>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</si>
  <si>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</si>
  <si>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</si>
  <si>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</si>
  <si>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</si>
  <si>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</si>
  <si>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</si>
  <si>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</si>
  <si>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</si>
  <si>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</si>
  <si>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</si>
  <si>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</si>
  <si>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</si>
  <si>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</si>
  <si>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</si>
  <si>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</si>
  <si>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</si>
  <si>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</si>
  <si>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</si>
  <si>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</si>
  <si>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</si>
  <si>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</si>
  <si>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</si>
  <si>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</si>
  <si>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</si>
  <si>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</si>
  <si>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</si>
  <si>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</si>
  <si>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</si>
  <si>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</si>
  <si>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</si>
  <si>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</si>
  <si>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</si>
  <si>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</si>
  <si>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</si>
  <si>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</si>
  <si>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</si>
  <si>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</si>
  <si>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</si>
  <si>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</si>
  <si>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</si>
  <si>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</si>
  <si>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</si>
  <si>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</si>
  <si>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</si>
  <si>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</si>
  <si>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</si>
  <si>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</si>
  <si>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</si>
  <si>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</si>
  <si>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</si>
  <si>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</si>
  <si>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</si>
  <si>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</si>
  <si>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</si>
  <si>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</si>
  <si>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</si>
  <si>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</si>
  <si>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</si>
  <si>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</si>
  <si>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</si>
  <si>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</si>
  <si>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</si>
  <si>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</si>
  <si>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</si>
  <si>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</si>
  <si>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</si>
  <si>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</si>
  <si>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</si>
  <si>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</si>
  <si>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</si>
  <si>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</si>
  <si>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</si>
  <si>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</si>
  <si>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</si>
  <si>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</si>
  <si>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</si>
  <si>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</si>
  <si>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</si>
  <si>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</si>
  <si>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</si>
  <si>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</si>
  <si>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</si>
  <si>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</si>
  <si>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</si>
  <si>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</si>
  <si>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</si>
  <si>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</si>
  <si>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</si>
  <si>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</si>
  <si>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</si>
  <si>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</si>
  <si>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</si>
  <si>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</si>
  <si>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</si>
  <si>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</si>
  <si>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</si>
  <si>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</si>
  <si>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</si>
  <si>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</si>
  <si>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</si>
  <si>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</si>
  <si>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</si>
  <si>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</si>
  <si>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</si>
  <si>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</si>
  <si>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</si>
  <si>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</si>
  <si>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</si>
  <si>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</si>
  <si>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</si>
  <si>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</si>
  <si>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</si>
  <si>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</si>
  <si>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</si>
  <si>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</si>
  <si>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</si>
  <si>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</si>
  <si>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</si>
  <si>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</si>
  <si>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</si>
  <si>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</si>
  <si>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</si>
  <si>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</si>
  <si>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</si>
  <si>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</si>
  <si>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</si>
  <si>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</si>
  <si>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</si>
  <si>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</si>
  <si>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</si>
  <si>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</si>
  <si>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</si>
  <si>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</si>
  <si>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</si>
  <si>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</si>
  <si>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</si>
  <si>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</si>
  <si>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</si>
  <si>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</si>
  <si>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</si>
  <si>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</si>
  <si>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</si>
  <si>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</si>
  <si>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</si>
  <si>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</si>
  <si>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</si>
  <si>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</si>
  <si>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</si>
  <si>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</si>
  <si>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</si>
  <si>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</si>
  <si>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</si>
  <si>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</si>
  <si>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</si>
  <si>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</si>
  <si>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</si>
  <si>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</si>
  <si>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</si>
  <si>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</si>
  <si>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</si>
  <si>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</si>
  <si>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</si>
  <si>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</si>
  <si>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</si>
  <si>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</si>
  <si>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</si>
  <si>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</si>
  <si>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</si>
  <si>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</si>
  <si>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</si>
  <si>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</si>
  <si>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</si>
  <si>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</si>
  <si>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</si>
  <si>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</si>
  <si>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</si>
  <si>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</si>
  <si>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</si>
  <si>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</si>
  <si>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</si>
  <si>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</si>
  <si>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</si>
  <si>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</si>
  <si>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</si>
  <si>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</si>
  <si>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</si>
  <si>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</si>
  <si>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</si>
  <si>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</si>
  <si>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</si>
  <si>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</si>
  <si>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</si>
  <si>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</si>
  <si>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</si>
  <si>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</si>
  <si>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</si>
  <si>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</si>
  <si>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</si>
  <si>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</si>
  <si>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</si>
  <si>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</si>
  <si>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</si>
  <si>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</si>
  <si>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</si>
  <si>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</si>
  <si>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</si>
  <si>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</si>
  <si>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</si>
  <si>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</si>
  <si>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</si>
  <si>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</si>
  <si>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</si>
  <si>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</si>
  <si>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</si>
  <si>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</si>
  <si>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</si>
  <si>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</si>
  <si>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</si>
  <si>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</si>
  <si>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</si>
  <si>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</si>
  <si>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</si>
  <si>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</si>
  <si>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</si>
  <si>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</si>
  <si>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</si>
  <si>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</si>
  <si>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</si>
  <si>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</si>
  <si>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</si>
  <si>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</si>
  <si>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</si>
  <si>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</si>
  <si>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</si>
  <si>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</si>
  <si>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</si>
  <si>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</si>
  <si>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</si>
  <si>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</si>
  <si>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</si>
  <si>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</si>
  <si>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</si>
  <si>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</si>
  <si>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</si>
  <si>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</si>
  <si>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</si>
  <si>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</si>
  <si>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</si>
  <si>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</si>
  <si>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</si>
  <si>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</si>
  <si>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</si>
  <si>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</si>
  <si>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</si>
  <si>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</si>
  <si>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</si>
  <si>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</si>
  <si>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</si>
  <si>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</si>
  <si>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</si>
  <si>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</si>
  <si>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</si>
  <si>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</si>
  <si>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</si>
  <si>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</si>
  <si>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</si>
  <si>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</si>
  <si>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</si>
  <si>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</si>
  <si>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</si>
  <si>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</si>
  <si>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</si>
  <si>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</si>
  <si>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</si>
  <si>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</si>
  <si>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</si>
  <si>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</si>
  <si>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</si>
  <si>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</si>
  <si>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</si>
  <si>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</si>
  <si>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</si>
  <si>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</si>
  <si>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</si>
  <si>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</si>
  <si>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</si>
  <si>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</si>
  <si>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</si>
  <si>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</si>
  <si>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</si>
  <si>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</si>
  <si>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</si>
  <si>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</si>
  <si>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</si>
  <si>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</si>
  <si>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</si>
  <si>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</si>
  <si>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</si>
  <si>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</si>
  <si>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</si>
  <si>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</si>
  <si>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</si>
  <si>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</si>
  <si>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</si>
  <si>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</si>
  <si>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</si>
  <si>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</si>
  <si>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</si>
  <si>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</si>
  <si>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</si>
  <si>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</si>
  <si>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</si>
  <si>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</si>
  <si>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</si>
  <si>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</si>
  <si>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</si>
  <si>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</si>
  <si>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</si>
  <si>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</si>
  <si>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</si>
  <si>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</si>
  <si>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</si>
  <si>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</si>
  <si>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</si>
  <si>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</si>
  <si>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</si>
  <si>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</si>
  <si>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</si>
  <si>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</si>
  <si>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</si>
  <si>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</si>
  <si>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</si>
  <si>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</si>
  <si>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</si>
  <si>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</si>
  <si>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</si>
  <si>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</si>
  <si>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</si>
  <si>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</si>
  <si>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</si>
  <si>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</si>
  <si>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</si>
  <si>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</si>
  <si>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</si>
  <si>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</si>
  <si>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</si>
  <si>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</si>
  <si>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</si>
  <si>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</si>
  <si>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</si>
  <si>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</si>
  <si>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</si>
  <si>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</si>
  <si>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</si>
  <si>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</si>
  <si>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</si>
  <si>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</si>
  <si>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</si>
  <si>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</si>
  <si>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</si>
  <si>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</si>
  <si>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</si>
  <si>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</si>
  <si>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</si>
  <si>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</si>
  <si>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</si>
  <si>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</si>
  <si>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</si>
  <si>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</si>
  <si>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</si>
  <si>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</si>
  <si>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</si>
  <si>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</si>
  <si>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</si>
  <si>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</si>
  <si>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</si>
  <si>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</si>
  <si>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</si>
  <si>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</si>
  <si>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</si>
  <si>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</si>
  <si>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</si>
  <si>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</si>
  <si>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</si>
  <si>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</si>
  <si>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</si>
  <si>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</si>
  <si>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</si>
  <si>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</si>
  <si>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</si>
  <si>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</si>
  <si>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</si>
  <si>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</si>
  <si>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</si>
  <si>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</si>
  <si>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</si>
  <si>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</si>
  <si>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</si>
  <si>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</si>
  <si>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</si>
  <si>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</si>
  <si>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</si>
  <si>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</si>
  <si>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</si>
  <si>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</si>
  <si>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</si>
  <si>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</si>
  <si>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</si>
  <si>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</si>
  <si>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</si>
  <si>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</si>
  <si>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</si>
  <si>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</si>
  <si>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</si>
  <si>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</si>
  <si>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</si>
  <si>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</si>
  <si>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</si>
  <si>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</si>
  <si>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</si>
  <si>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</si>
  <si>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</si>
  <si>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</si>
  <si>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</si>
  <si>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</si>
  <si>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</si>
  <si>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</si>
  <si>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</si>
  <si>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</si>
  <si>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</si>
  <si>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</si>
  <si>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</si>
  <si>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</si>
  <si>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</si>
  <si>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</si>
  <si>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</si>
  <si>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</si>
  <si>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</si>
  <si>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</si>
  <si>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</si>
  <si>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</si>
  <si>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</si>
  <si>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</si>
  <si>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</si>
  <si>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</si>
  <si>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</si>
  <si>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</si>
  <si>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</si>
  <si>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</si>
  <si>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</si>
  <si>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</si>
  <si>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</si>
  <si>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</si>
  <si>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</si>
  <si>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</si>
  <si>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</si>
  <si>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</si>
  <si>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</si>
  <si>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</si>
  <si>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</si>
  <si>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</si>
  <si>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</si>
  <si>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</si>
  <si>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</si>
  <si>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</si>
  <si>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</si>
  <si>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</si>
  <si>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</si>
  <si>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</si>
  <si>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</si>
  <si>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</si>
  <si>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</si>
  <si>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</si>
  <si>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</si>
  <si>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</si>
  <si>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</si>
  <si>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</si>
  <si>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</si>
  <si>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</si>
  <si>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</si>
  <si>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</si>
  <si>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</si>
  <si>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</si>
  <si>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</si>
  <si>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</si>
  <si>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</si>
  <si>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</si>
  <si>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</si>
  <si>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</si>
  <si>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</si>
  <si>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</si>
  <si>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</si>
  <si>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</si>
  <si>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</si>
  <si>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</si>
  <si>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</si>
  <si>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</si>
  <si>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</si>
  <si>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</si>
  <si>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</si>
  <si>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</si>
  <si>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</si>
  <si>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</si>
  <si>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</si>
  <si>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</si>
  <si>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</si>
  <si>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</si>
  <si>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</si>
  <si>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</si>
  <si>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</si>
  <si>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</si>
  <si>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</si>
  <si>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</si>
  <si>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</si>
  <si>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</si>
  <si>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</si>
  <si>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</si>
  <si>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</si>
  <si>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</si>
  <si>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</si>
  <si>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</si>
  <si>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</si>
  <si>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</si>
  <si>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</si>
  <si>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</si>
  <si>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</si>
  <si>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</si>
  <si>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</si>
  <si>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</si>
  <si>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</si>
  <si>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</si>
  <si>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</si>
  <si>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</si>
  <si>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</si>
  <si>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</si>
  <si>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</si>
  <si>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</si>
  <si>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</si>
  <si>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</si>
  <si>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</si>
  <si>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</si>
  <si>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</si>
  <si>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</si>
  <si>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</si>
  <si>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</si>
  <si>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</si>
  <si>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</si>
  <si>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</si>
  <si>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</si>
  <si>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</si>
  <si>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</si>
  <si>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</si>
  <si>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</si>
  <si>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</si>
  <si>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</si>
  <si>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</si>
  <si>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</si>
  <si>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</si>
  <si>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</si>
  <si>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</si>
  <si>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</si>
  <si>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</si>
  <si>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</si>
  <si>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</si>
  <si>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</si>
  <si>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</si>
  <si>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</si>
  <si>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</si>
  <si>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</si>
  <si>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</si>
  <si>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</si>
  <si>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</si>
  <si>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</si>
  <si>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</si>
  <si>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</si>
  <si>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</si>
  <si>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</si>
  <si>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</si>
  <si>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</si>
  <si>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</si>
  <si>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</si>
  <si>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</si>
  <si>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</si>
  <si>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</si>
  <si>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</si>
  <si>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</si>
  <si>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</si>
  <si>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</si>
  <si>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</si>
  <si>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</si>
  <si>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</si>
  <si>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</si>
  <si>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</si>
  <si>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</si>
  <si>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</si>
  <si>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</si>
  <si>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</si>
  <si>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</si>
  <si>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</si>
  <si>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</si>
  <si>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</si>
  <si>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</si>
  <si>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</si>
  <si>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</si>
  <si>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</si>
  <si>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</si>
  <si>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</si>
  <si>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</si>
  <si>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</si>
  <si>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</si>
  <si>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</si>
  <si>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</si>
  <si>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</si>
  <si>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</si>
  <si>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</si>
  <si>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</si>
  <si>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</si>
  <si>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</si>
  <si>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</si>
  <si>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</si>
  <si>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</si>
  <si>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</si>
  <si>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</si>
  <si>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</si>
  <si>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</si>
  <si>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</si>
  <si>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</si>
  <si>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</si>
  <si>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</si>
  <si>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</si>
  <si>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</si>
  <si>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</si>
  <si>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</si>
  <si>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</si>
  <si>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</si>
  <si>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</si>
  <si>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</si>
  <si>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</si>
  <si>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</si>
  <si>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</si>
  <si>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</si>
  <si>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</si>
  <si>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</si>
  <si>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</si>
  <si>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</si>
  <si>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</si>
  <si>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</si>
  <si>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</si>
  <si>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</si>
  <si>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</si>
  <si>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</si>
  <si>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</si>
  <si>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</si>
  <si>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</si>
  <si>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</si>
  <si>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</si>
  <si>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</si>
  <si>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</si>
  <si>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</si>
  <si>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</si>
  <si>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</si>
  <si>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</si>
  <si>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</si>
  <si>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</si>
  <si>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</si>
  <si>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</si>
  <si>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</si>
  <si>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</si>
  <si>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</si>
  <si>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</si>
  <si>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</si>
  <si>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</si>
  <si>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</si>
  <si>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</si>
  <si>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</si>
  <si>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</si>
  <si>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</si>
  <si>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</si>
  <si>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</si>
  <si>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</si>
  <si>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</si>
  <si>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</si>
  <si>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</si>
  <si>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</si>
  <si>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</si>
  <si>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</si>
  <si>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</si>
  <si>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</si>
  <si>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</si>
  <si>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</si>
  <si>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</si>
  <si>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</si>
  <si>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</si>
  <si>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</si>
  <si>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</si>
  <si>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</si>
  <si>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</si>
  <si>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</si>
  <si>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</si>
  <si>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</si>
  <si>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</si>
  <si>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</si>
  <si>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</si>
  <si>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</si>
  <si>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</si>
  <si>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</si>
  <si>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</si>
  <si>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</si>
  <si>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</si>
  <si>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</si>
  <si>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</si>
  <si>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</si>
  <si>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</si>
  <si>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</si>
  <si>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</si>
  <si>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</si>
  <si>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</si>
  <si>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</si>
  <si>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</si>
  <si>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</si>
  <si>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</si>
  <si>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</si>
  <si>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</si>
  <si>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</si>
  <si>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</si>
  <si>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</si>
  <si>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</si>
  <si>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</si>
  <si>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</si>
  <si>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</si>
  <si>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</si>
  <si>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</si>
  <si>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</si>
  <si>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</si>
  <si>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</si>
  <si>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</si>
  <si>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</si>
  <si>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</si>
  <si>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</si>
  <si>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</si>
  <si>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</si>
  <si>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</si>
  <si>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</si>
  <si>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</si>
  <si>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</si>
  <si>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</si>
  <si>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</si>
  <si>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</si>
  <si>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</si>
  <si>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</si>
  <si>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</si>
  <si>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</si>
  <si>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</si>
  <si>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</si>
  <si>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</si>
  <si>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</si>
  <si>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</si>
  <si>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</si>
  <si>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</si>
  <si>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</si>
  <si>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</si>
  <si>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</si>
  <si>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</si>
  <si>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</si>
  <si>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</si>
  <si>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</si>
  <si>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</si>
  <si>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</si>
  <si>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</si>
  <si>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</si>
  <si>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</si>
  <si>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</si>
  <si>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</si>
  <si>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</si>
  <si>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</si>
  <si>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</si>
  <si>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</si>
  <si>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</si>
  <si>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</si>
  <si>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</si>
  <si>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</si>
  <si>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</si>
  <si>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</si>
  <si>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</si>
  <si>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</si>
  <si>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</si>
  <si>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</si>
  <si>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</si>
  <si>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</si>
  <si>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</si>
  <si>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</si>
  <si>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</si>
  <si>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</si>
  <si>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</si>
  <si>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</si>
  <si>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</si>
  <si>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</si>
  <si>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</si>
  <si>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</si>
  <si>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</si>
  <si>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</si>
  <si>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</si>
  <si>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</si>
  <si>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</si>
  <si>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</si>
  <si>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</si>
  <si>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</si>
  <si>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</si>
  <si>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</si>
  <si>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</si>
  <si>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</si>
  <si>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</si>
  <si>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</si>
  <si>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</si>
  <si>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</si>
  <si>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</si>
  <si>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</si>
  <si>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</si>
  <si>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</si>
  <si>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</si>
  <si>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</si>
  <si>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</si>
  <si>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</si>
  <si>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</si>
  <si>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</si>
  <si>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</si>
  <si>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</si>
  <si>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</si>
  <si>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</si>
  <si>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</si>
  <si>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</si>
  <si>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</si>
  <si>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</si>
  <si>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</si>
  <si>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</si>
  <si>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</si>
  <si>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</si>
  <si>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</si>
  <si>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</si>
  <si>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</si>
  <si>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</si>
  <si>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</si>
  <si>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</si>
  <si>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</si>
  <si>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</si>
  <si>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</si>
  <si>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</si>
  <si>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</si>
  <si>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</si>
  <si>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</si>
  <si>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</si>
  <si>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</si>
  <si>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</si>
  <si>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</si>
  <si>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</si>
  <si>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</si>
  <si>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</si>
  <si>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</si>
  <si>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</si>
  <si>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</si>
  <si>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</si>
  <si>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</si>
  <si>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</si>
  <si>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</si>
  <si>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</si>
  <si>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</si>
  <si>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</si>
  <si>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</si>
  <si>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</si>
  <si>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</si>
  <si>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</si>
  <si>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</si>
  <si>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</si>
  <si>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</si>
  <si>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</si>
  <si>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</si>
  <si>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</si>
  <si>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</si>
  <si>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</si>
  <si>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</si>
  <si>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</si>
  <si>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</si>
  <si>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</si>
  <si>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</si>
  <si>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</si>
  <si>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</si>
  <si>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</si>
  <si>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</si>
  <si>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</si>
  <si>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</si>
  <si>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</si>
  <si>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</si>
  <si>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</si>
  <si>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</si>
  <si>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</si>
  <si>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</si>
  <si>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</si>
  <si>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</si>
  <si>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</si>
  <si>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</si>
  <si>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</si>
  <si>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</si>
  <si>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</si>
  <si>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</si>
  <si>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</si>
  <si>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</si>
  <si>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</si>
  <si>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</si>
  <si>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</si>
  <si>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</si>
  <si>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</si>
  <si>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</si>
  <si>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</si>
  <si>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</si>
  <si>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</si>
  <si>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</si>
  <si>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</si>
  <si>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</si>
  <si>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</si>
  <si>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</si>
  <si>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</si>
  <si>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</si>
  <si>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</si>
  <si>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</si>
  <si>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</si>
  <si>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</si>
  <si>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</si>
  <si>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</si>
  <si>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</si>
  <si>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</si>
  <si>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</si>
  <si>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</si>
  <si>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</si>
  <si>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</si>
  <si>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</si>
  <si>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</si>
  <si>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</si>
  <si>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</si>
  <si>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</si>
  <si>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</si>
  <si>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</si>
  <si>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</si>
  <si>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</si>
  <si>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</si>
  <si>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</si>
  <si>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</si>
  <si>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</si>
  <si>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</si>
  <si>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</si>
  <si>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</si>
  <si>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</si>
  <si>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</si>
  <si>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</si>
  <si>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</si>
  <si>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</si>
  <si>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</si>
  <si>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</si>
  <si>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</si>
  <si>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</si>
  <si>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</si>
  <si>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</si>
  <si>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</si>
  <si>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</si>
  <si>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</si>
  <si>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</si>
  <si>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</si>
  <si>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</si>
  <si>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</si>
  <si>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</si>
  <si>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</si>
  <si>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</si>
  <si>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</si>
  <si>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</si>
  <si>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</si>
  <si>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</si>
  <si>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</si>
  <si>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</si>
  <si>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</si>
  <si>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</si>
  <si>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</si>
  <si>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</si>
  <si>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</si>
  <si>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</si>
  <si>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</si>
  <si>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</si>
  <si>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</si>
  <si>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</si>
  <si>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</si>
  <si>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</si>
  <si>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</si>
  <si>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</si>
  <si>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</si>
  <si>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</si>
  <si>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</si>
  <si>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</si>
  <si>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</si>
  <si>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</si>
  <si>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</si>
  <si>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</si>
  <si>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</si>
  <si>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</si>
  <si>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</si>
  <si>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</si>
  <si>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</si>
  <si>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</si>
  <si>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</si>
  <si>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</si>
  <si>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</si>
  <si>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</si>
  <si>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</si>
  <si>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</si>
  <si>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</si>
  <si>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</si>
  <si>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</si>
  <si>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</si>
  <si>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</si>
  <si>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</si>
  <si>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</si>
  <si>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</si>
  <si>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</si>
  <si>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</si>
  <si>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</si>
  <si>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</si>
  <si>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</si>
  <si>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</si>
  <si>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</si>
  <si>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</si>
  <si>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</si>
  <si>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</si>
  <si>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</si>
  <si>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</si>
  <si>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</si>
  <si>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</si>
  <si>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</si>
  <si>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</si>
  <si>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</si>
  <si>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</si>
  <si>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</si>
  <si>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</si>
  <si>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</si>
  <si>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</si>
  <si>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</si>
  <si>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</si>
  <si>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</si>
  <si>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</si>
  <si>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</si>
  <si>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</si>
  <si>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</si>
  <si>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</si>
  <si>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</si>
  <si>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</si>
  <si>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</si>
  <si>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</si>
  <si>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</si>
  <si>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</si>
  <si>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</si>
  <si>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</si>
  <si>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</si>
  <si>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</si>
  <si>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</si>
  <si>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</si>
  <si>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</si>
  <si>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</si>
  <si>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</si>
  <si>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</si>
  <si>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</si>
  <si>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</si>
  <si>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</si>
  <si>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</si>
  <si>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</si>
  <si>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</si>
  <si>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</si>
  <si>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</si>
  <si>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</si>
  <si>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</si>
  <si>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</si>
  <si>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</si>
  <si>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</si>
  <si>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</si>
  <si>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</si>
  <si>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</si>
  <si>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</si>
  <si>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</si>
  <si>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</si>
  <si>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</si>
  <si>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</si>
  <si>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</si>
  <si>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</si>
  <si>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</si>
  <si>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</si>
  <si>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</si>
  <si>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</si>
  <si>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</si>
  <si>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</si>
  <si>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</si>
  <si>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</si>
  <si>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</si>
  <si>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</si>
  <si>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</si>
  <si>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</si>
  <si>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</si>
  <si>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</si>
  <si>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</si>
  <si>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</si>
  <si>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</si>
  <si>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</si>
  <si>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</si>
  <si>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</si>
  <si>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</si>
  <si>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</si>
  <si>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</si>
  <si>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</si>
  <si>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</si>
  <si>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</si>
  <si>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</si>
  <si>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</si>
  <si>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</si>
  <si>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</si>
  <si>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</si>
  <si>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</si>
  <si>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</si>
  <si>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</si>
  <si>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</si>
  <si>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</si>
  <si>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</si>
  <si>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</si>
  <si>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</si>
  <si>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</si>
  <si>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</si>
  <si>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</si>
  <si>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</si>
  <si>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</si>
  <si>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</si>
  <si>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</si>
  <si>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</si>
  <si>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</si>
  <si>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</si>
  <si>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</si>
  <si>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</si>
  <si>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</si>
  <si>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</si>
  <si>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</si>
  <si>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</si>
  <si>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</si>
  <si>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</si>
  <si>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</si>
  <si>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</si>
  <si>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</si>
  <si>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</si>
  <si>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</si>
  <si>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</si>
  <si>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</si>
  <si>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</si>
  <si>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</si>
  <si>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</si>
  <si>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</si>
  <si>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</si>
  <si>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</si>
  <si>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</si>
  <si>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</si>
  <si>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</si>
  <si>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</si>
  <si>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</si>
  <si>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</si>
  <si>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</si>
  <si>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</si>
  <si>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</si>
  <si>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</si>
  <si>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</si>
  <si>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</si>
  <si>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</si>
  <si>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</si>
  <si>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</si>
  <si>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</si>
  <si>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</si>
  <si>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</si>
  <si>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</si>
  <si>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</si>
  <si>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</si>
  <si>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</si>
  <si>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</si>
  <si>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</si>
  <si>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</si>
  <si>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</si>
  <si>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</si>
  <si>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</si>
  <si>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</si>
  <si>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</si>
  <si>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</si>
  <si>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</si>
  <si>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</si>
  <si>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</si>
  <si>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</si>
  <si>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</si>
  <si>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</si>
  <si>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</si>
  <si>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</si>
  <si>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</si>
  <si>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</si>
  <si>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</si>
  <si>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</si>
  <si>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</si>
  <si>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</si>
  <si>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</si>
  <si>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</si>
  <si>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</si>
  <si>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</si>
  <si>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</si>
  <si>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</si>
  <si>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</si>
  <si>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</si>
  <si>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</si>
  <si>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</si>
  <si>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</si>
  <si>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</si>
  <si>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</si>
  <si>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</si>
  <si>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</si>
  <si>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</si>
  <si>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</si>
  <si>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</si>
  <si>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</si>
  <si>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</si>
  <si>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</si>
  <si>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</si>
  <si>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</si>
  <si>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</si>
  <si>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</si>
  <si>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</si>
  <si>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</si>
  <si>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</si>
  <si>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</si>
  <si>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</si>
  <si>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</si>
  <si>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</si>
  <si>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</si>
  <si>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</si>
  <si>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</si>
  <si>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</si>
  <si>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</si>
  <si>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</si>
  <si>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</si>
  <si>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</si>
  <si>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</si>
  <si>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</si>
  <si>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</si>
  <si>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</si>
  <si>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</si>
  <si>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</si>
  <si>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</si>
  <si>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</si>
  <si>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</si>
  <si>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</si>
  <si>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</si>
  <si>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</si>
  <si>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</si>
  <si>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</si>
  <si>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</si>
  <si>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</si>
  <si>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</si>
  <si>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</si>
  <si>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</si>
  <si>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</si>
  <si>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</si>
  <si>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</si>
  <si>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</si>
  <si>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</si>
  <si>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</si>
  <si>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</si>
  <si>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</si>
  <si>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</si>
  <si>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</si>
  <si>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</si>
  <si>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</si>
  <si>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</si>
  <si>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</si>
  <si>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</si>
  <si>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</si>
  <si>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</si>
  <si>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</si>
  <si>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</si>
  <si>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</si>
  <si>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</si>
  <si>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</si>
  <si>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</si>
  <si>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</si>
  <si>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</si>
  <si>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</si>
  <si>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</si>
  <si>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</si>
  <si>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</si>
  <si>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</si>
  <si>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</si>
  <si>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</si>
  <si>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</si>
  <si>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</si>
  <si>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</si>
  <si>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</si>
  <si>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</si>
  <si>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</si>
  <si>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</si>
  <si>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</si>
  <si>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</si>
  <si>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</si>
  <si>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</si>
  <si>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</si>
  <si>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</si>
  <si>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</si>
  <si>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</si>
  <si>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</si>
  <si>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</si>
  <si>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</si>
  <si>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</si>
  <si>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</si>
  <si>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</si>
  <si>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</si>
  <si>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</si>
  <si>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</si>
  <si>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</si>
  <si>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</si>
  <si>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</si>
  <si>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</si>
  <si>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</si>
  <si>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</si>
  <si>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</si>
  <si>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</si>
  <si>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</si>
  <si>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</si>
  <si>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</si>
  <si>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</si>
  <si>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</si>
  <si>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</si>
  <si>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</si>
  <si>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</si>
  <si>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</si>
  <si>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</si>
  <si>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</si>
  <si>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</si>
  <si>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</si>
  <si>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</si>
  <si>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</si>
  <si>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</si>
  <si>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</si>
  <si>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</si>
  <si>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</si>
  <si>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</si>
  <si>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</si>
  <si>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</si>
  <si>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</si>
  <si>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</si>
  <si>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</si>
  <si>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</si>
  <si>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</si>
  <si>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</si>
  <si>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</si>
  <si>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</si>
  <si>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</si>
  <si>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</si>
  <si>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</si>
  <si>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</si>
  <si>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</si>
  <si>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</si>
  <si>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</si>
  <si>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</si>
  <si>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</si>
  <si>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</si>
  <si>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</si>
  <si>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</si>
  <si>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</si>
  <si>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</si>
  <si>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</si>
  <si>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</si>
  <si>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</si>
  <si>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</si>
  <si>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</si>
  <si>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</si>
  <si>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</si>
  <si>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</si>
  <si>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</si>
  <si>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</si>
  <si>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</si>
  <si>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</si>
  <si>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</si>
  <si>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</si>
  <si>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</si>
  <si>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</si>
  <si>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</si>
  <si>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</si>
  <si>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</si>
  <si>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</si>
  <si>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</si>
  <si>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</si>
  <si>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</si>
  <si>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</si>
  <si>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</si>
  <si>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</si>
  <si>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</si>
  <si>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</si>
  <si>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</si>
  <si>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</si>
  <si>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</si>
  <si>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</si>
  <si>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</si>
  <si>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</si>
  <si>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</si>
  <si>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</si>
  <si>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</si>
  <si>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</si>
  <si>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</si>
  <si>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</si>
  <si>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</si>
  <si>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</si>
  <si>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</si>
  <si>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</si>
  <si>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</si>
  <si>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</si>
  <si>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</si>
  <si>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</si>
  <si>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</si>
  <si>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</si>
  <si>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</si>
  <si>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</si>
  <si>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</si>
  <si>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</si>
  <si>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</si>
  <si>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</si>
  <si>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</si>
  <si>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</si>
  <si>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</si>
  <si>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</si>
  <si>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</si>
  <si>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</si>
  <si>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</si>
  <si>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</si>
  <si>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</si>
  <si>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</si>
  <si>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</si>
  <si>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</si>
  <si>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</si>
  <si>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</si>
  <si>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</si>
  <si>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</si>
  <si>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</si>
  <si>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</si>
  <si>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</si>
  <si>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</si>
  <si>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</si>
  <si>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</si>
  <si>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</si>
  <si>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</si>
  <si>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</si>
  <si>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</si>
  <si>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</si>
  <si>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</si>
  <si>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</si>
  <si>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</si>
  <si>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</si>
  <si>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</si>
  <si>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</si>
  <si>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</si>
  <si>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</si>
  <si>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</si>
  <si>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</si>
  <si>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</si>
  <si>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</si>
  <si>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</si>
  <si>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</si>
  <si>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</si>
  <si>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</si>
  <si>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</si>
  <si>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</si>
  <si>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</si>
  <si>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</si>
  <si>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</si>
  <si>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</si>
  <si>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</si>
  <si>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</si>
  <si>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</si>
  <si>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</si>
  <si>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</si>
  <si>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</si>
  <si>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</si>
  <si>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</si>
  <si>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</si>
  <si>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</si>
  <si>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</si>
  <si>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</si>
  <si>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</si>
  <si>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</si>
  <si>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</si>
  <si>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</si>
  <si>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</si>
  <si>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</si>
  <si>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</si>
  <si>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</si>
  <si>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</si>
  <si>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</si>
  <si>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</si>
  <si>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</si>
  <si>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</si>
  <si>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</si>
  <si>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</si>
  <si>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</si>
  <si>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</si>
  <si>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</si>
  <si>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</si>
  <si>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</si>
  <si>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</si>
  <si>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</si>
  <si>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</si>
  <si>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</si>
  <si>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</si>
  <si>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</si>
  <si>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</si>
  <si>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</si>
  <si>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</si>
  <si>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</si>
  <si>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</si>
  <si>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</si>
  <si>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</si>
  <si>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</si>
  <si>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</si>
  <si>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</si>
  <si>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</si>
  <si>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</si>
  <si>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</si>
  <si>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</si>
  <si>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</si>
  <si>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</si>
  <si>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</si>
  <si>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</si>
  <si>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</si>
  <si>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</si>
  <si>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</si>
  <si>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</si>
  <si>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</si>
  <si>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</si>
  <si>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</si>
  <si>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</si>
  <si>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</si>
  <si>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</si>
  <si>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</si>
  <si>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</si>
  <si>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</si>
  <si>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</si>
  <si>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</si>
  <si>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</si>
  <si>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</si>
  <si>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</si>
  <si>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</si>
  <si>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</si>
  <si>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</si>
  <si>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</si>
  <si>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</si>
  <si>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</si>
  <si>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</si>
  <si>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</si>
  <si>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</si>
  <si>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</si>
  <si>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</si>
  <si>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</si>
  <si>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</si>
  <si>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</si>
  <si>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</si>
  <si>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</si>
  <si>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</si>
  <si>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</si>
  <si>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</si>
  <si>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</si>
  <si>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</si>
  <si>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</si>
  <si>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</si>
  <si>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</si>
  <si>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</si>
  <si>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</si>
  <si>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</si>
  <si>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</si>
  <si>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</si>
  <si>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</si>
  <si>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</si>
  <si>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</si>
  <si>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</si>
  <si>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</si>
  <si>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</si>
  <si>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</si>
  <si>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</si>
  <si>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</si>
  <si>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</si>
  <si>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</si>
  <si>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</si>
  <si>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</si>
  <si>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</si>
  <si>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</si>
  <si>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</si>
  <si>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</si>
  <si>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</si>
  <si>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</si>
  <si>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</si>
  <si>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</si>
  <si>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</si>
  <si>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</si>
  <si>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</si>
  <si>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</si>
  <si>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</si>
  <si>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</si>
  <si>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</si>
  <si>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</si>
  <si>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</si>
  <si>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</si>
  <si>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</si>
  <si>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</si>
  <si>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</si>
  <si>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</si>
  <si>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</si>
  <si>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</si>
  <si>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</si>
  <si>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</si>
  <si>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</si>
  <si>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</si>
  <si>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</si>
  <si>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</si>
  <si>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</si>
  <si>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</si>
  <si>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</si>
  <si>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</si>
  <si>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</si>
  <si>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</si>
  <si>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</si>
  <si>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</si>
  <si>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</si>
  <si>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</si>
  <si>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</si>
  <si>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</si>
  <si>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</si>
  <si>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</si>
  <si>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</si>
  <si>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</si>
  <si>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</si>
  <si>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</si>
  <si>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</si>
  <si>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</si>
  <si>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</si>
  <si>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</si>
  <si>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</si>
  <si>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</si>
  <si>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</si>
  <si>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</si>
  <si>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</si>
  <si>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</si>
  <si>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</si>
  <si>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</si>
  <si>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</si>
  <si>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</si>
  <si>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</si>
  <si>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</si>
  <si>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</si>
  <si>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</si>
  <si>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</si>
  <si>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</si>
  <si>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</si>
  <si>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</si>
  <si>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</si>
  <si>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</si>
  <si>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</si>
  <si>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</si>
  <si>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</si>
  <si>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</si>
  <si>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</si>
  <si>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</si>
  <si>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</si>
  <si>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</si>
  <si>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</si>
  <si>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</si>
  <si>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</si>
  <si>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</si>
  <si>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</si>
  <si>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</si>
  <si>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</si>
  <si>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</si>
  <si>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</si>
  <si>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</si>
  <si>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</si>
  <si>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</si>
  <si>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</si>
  <si>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</si>
  <si>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</si>
  <si>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</si>
  <si>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</si>
  <si>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</si>
  <si>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</si>
  <si>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</si>
  <si>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</si>
  <si>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</si>
  <si>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</si>
  <si>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</si>
  <si>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</si>
  <si>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</si>
  <si>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</si>
  <si>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</si>
  <si>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</si>
  <si>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</si>
  <si>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</si>
  <si>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</si>
  <si>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</si>
  <si>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</si>
  <si>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</si>
  <si>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</si>
  <si>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</si>
  <si>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</si>
  <si>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</si>
  <si>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</si>
  <si>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</si>
  <si>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</si>
  <si>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</si>
  <si>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</si>
  <si>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</si>
  <si>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</si>
  <si>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</si>
  <si>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</si>
  <si>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</si>
  <si>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</si>
  <si>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</si>
  <si>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</si>
  <si>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</si>
  <si>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</si>
  <si>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</si>
  <si>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</si>
  <si>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</si>
  <si>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</si>
  <si>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</si>
  <si>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</si>
  <si>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</si>
  <si>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</si>
  <si>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</si>
  <si>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</si>
  <si>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</si>
  <si>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</si>
  <si>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</si>
  <si>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</si>
  <si>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</si>
  <si>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</si>
  <si>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</si>
  <si>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</si>
  <si>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</si>
  <si>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</si>
  <si>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</si>
  <si>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</si>
  <si>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</si>
  <si>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</si>
  <si>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</si>
  <si>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</si>
  <si>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</si>
  <si>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</si>
  <si>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</si>
  <si>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</si>
  <si>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</si>
  <si>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</si>
  <si>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</si>
  <si>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</si>
  <si>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</si>
  <si>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</si>
  <si>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</si>
  <si>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</si>
  <si>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</si>
  <si>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</si>
  <si>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</si>
  <si>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</si>
  <si>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</si>
  <si>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</si>
  <si>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</si>
  <si>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</si>
  <si>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</si>
  <si>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</si>
  <si>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</si>
  <si>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</si>
  <si>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</si>
  <si>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</si>
  <si>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</si>
  <si>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</si>
  <si>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</si>
  <si>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</si>
  <si>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</si>
  <si>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</si>
  <si>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</si>
  <si>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</si>
  <si>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</si>
  <si>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</si>
  <si>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</si>
  <si>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</si>
  <si>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</si>
  <si>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</si>
  <si>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</si>
  <si>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</si>
  <si>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</si>
  <si>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</si>
  <si>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</si>
  <si>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</si>
  <si>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</si>
  <si>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</si>
  <si>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</si>
  <si>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</si>
  <si>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</si>
  <si>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</si>
  <si>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</si>
  <si>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</si>
  <si>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</si>
  <si>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</si>
  <si>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</si>
  <si>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</si>
  <si>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</si>
  <si>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</si>
  <si>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</si>
  <si>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</si>
  <si>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</si>
  <si>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</si>
  <si>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</si>
  <si>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</si>
  <si>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</si>
  <si>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</si>
  <si>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</si>
  <si>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</si>
  <si>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</si>
  <si>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</si>
  <si>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</si>
  <si>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</si>
  <si>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</si>
  <si>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</si>
  <si>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</si>
  <si>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</si>
  <si>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</si>
  <si>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</si>
  <si>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</si>
  <si>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</si>
  <si>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</si>
  <si>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</si>
  <si>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</si>
  <si>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</si>
  <si>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</si>
  <si>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</si>
  <si>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</si>
  <si>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</si>
  <si>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</si>
  <si>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</si>
  <si>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</si>
  <si>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</si>
  <si>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</si>
  <si>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</si>
  <si>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</si>
  <si>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</si>
  <si>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</si>
  <si>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</si>
  <si>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</si>
  <si>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</si>
  <si>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</si>
  <si>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</si>
  <si>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</si>
  <si>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</si>
  <si>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</si>
  <si>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</si>
  <si>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</si>
  <si>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</si>
  <si>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</si>
  <si>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</si>
  <si>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</si>
  <si>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</si>
  <si>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</si>
  <si>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</si>
  <si>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</si>
  <si>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</si>
  <si>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</si>
  <si>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</si>
  <si>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</si>
  <si>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</si>
  <si>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</si>
  <si>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</si>
  <si>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</si>
  <si>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</si>
  <si>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</si>
  <si>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</si>
  <si>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</si>
  <si>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</si>
  <si>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</si>
  <si>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</si>
  <si>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</si>
  <si>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</si>
  <si>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</si>
  <si>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</si>
  <si>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</si>
  <si>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</si>
  <si>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</si>
  <si>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</si>
  <si>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</si>
  <si>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</si>
  <si>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</si>
  <si>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</si>
  <si>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</si>
  <si>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</si>
  <si>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</si>
  <si>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</si>
  <si>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</si>
  <si>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</si>
  <si>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</si>
  <si>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</si>
  <si>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</si>
  <si>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</si>
  <si>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</si>
  <si>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</si>
  <si>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</si>
  <si>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</si>
  <si>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</si>
  <si>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</si>
  <si>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</si>
  <si>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</si>
  <si>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</si>
  <si>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</si>
  <si>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</si>
  <si>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</si>
  <si>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</si>
  <si>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</si>
  <si>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</si>
  <si>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</si>
  <si>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</si>
  <si>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</si>
  <si>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</si>
  <si>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</si>
  <si>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</si>
  <si>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</si>
  <si>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</si>
  <si>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</si>
  <si>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</si>
  <si>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</si>
  <si>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</si>
  <si>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</si>
  <si>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</si>
  <si>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</si>
  <si>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</si>
  <si>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</si>
  <si>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</si>
  <si>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</si>
  <si>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</si>
  <si>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</si>
  <si>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</si>
  <si>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</si>
  <si>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</si>
  <si>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</si>
  <si>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</si>
  <si>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</si>
  <si>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</si>
  <si>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</si>
  <si>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</si>
  <si>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</si>
  <si>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</si>
  <si>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</si>
  <si>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</si>
  <si>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</si>
  <si>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</si>
  <si>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</si>
  <si>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</si>
  <si>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</si>
  <si>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</si>
  <si>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</si>
  <si>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</si>
  <si>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</si>
  <si>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</si>
  <si>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</si>
  <si>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</si>
  <si>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</si>
  <si>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</si>
  <si>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</si>
  <si>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</si>
  <si>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</si>
  <si>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</si>
  <si>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</si>
  <si>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</si>
  <si>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</si>
  <si>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</si>
  <si>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</si>
  <si>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</si>
  <si>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</si>
  <si>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</si>
  <si>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</si>
  <si>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</si>
  <si>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</si>
  <si>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</si>
  <si>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</si>
  <si>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</si>
  <si>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</si>
  <si>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</si>
  <si>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</si>
  <si>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</si>
  <si>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</si>
  <si>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</si>
  <si>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</si>
  <si>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</si>
  <si>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</si>
  <si>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</si>
  <si>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</si>
  <si>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</si>
  <si>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</si>
  <si>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</si>
  <si>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</si>
  <si>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</si>
  <si>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</si>
  <si>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</si>
  <si>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</si>
  <si>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</si>
  <si>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</si>
  <si>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</si>
  <si>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</si>
  <si>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</si>
  <si>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</si>
  <si>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</si>
  <si>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</si>
  <si>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</si>
  <si>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</si>
  <si>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</si>
  <si>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</si>
  <si>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</si>
  <si>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</si>
  <si>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</si>
  <si>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</si>
  <si>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</si>
  <si>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</si>
  <si>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</si>
  <si>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</si>
  <si>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</si>
  <si>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</si>
  <si>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</si>
  <si>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</si>
  <si>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</si>
  <si>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</si>
  <si>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</si>
  <si>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</si>
  <si>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</si>
  <si>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</si>
  <si>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</si>
  <si>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</si>
  <si>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</si>
  <si>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</si>
  <si>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</si>
  <si>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</si>
  <si>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</si>
  <si>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</si>
  <si>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</si>
  <si>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</si>
  <si>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</si>
  <si>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</si>
  <si>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</si>
  <si>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</si>
  <si>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</si>
  <si>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</si>
  <si>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</si>
  <si>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</si>
  <si>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</si>
  <si>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</si>
  <si>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</si>
  <si>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</si>
  <si>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</si>
  <si>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</si>
  <si>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</si>
  <si>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</si>
  <si>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</si>
  <si>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</si>
  <si>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</si>
  <si>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</si>
  <si>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</si>
  <si>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</si>
  <si>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</si>
  <si>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</si>
  <si>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</si>
  <si>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</si>
  <si>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</si>
  <si>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</si>
  <si>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</si>
  <si>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</si>
  <si>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</si>
  <si>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</si>
  <si>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</si>
  <si>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</si>
  <si>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</si>
  <si>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</si>
  <si>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</si>
  <si>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</si>
  <si>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</si>
  <si>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</si>
  <si>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</si>
  <si>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</si>
  <si>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</si>
  <si>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</si>
  <si>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</si>
  <si>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</si>
  <si>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</si>
  <si>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</si>
  <si>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</si>
  <si>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</si>
  <si>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</si>
  <si>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</si>
  <si>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</si>
  <si>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</si>
  <si>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</si>
  <si>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</si>
  <si>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</si>
  <si>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</si>
  <si>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</si>
  <si>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</si>
  <si>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</si>
  <si>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</si>
  <si>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</si>
  <si>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</si>
  <si>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</si>
  <si>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</si>
  <si>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</si>
  <si>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</si>
  <si>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</si>
  <si>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</si>
  <si>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</si>
  <si>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</si>
  <si>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</si>
  <si>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</si>
  <si>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</si>
  <si>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</si>
  <si>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</si>
  <si>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</si>
  <si>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</si>
  <si>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</si>
  <si>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</si>
  <si>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</si>
  <si>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</si>
  <si>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</si>
  <si>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</si>
  <si>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</si>
  <si>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</si>
  <si>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</si>
  <si>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</si>
  <si>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</si>
  <si>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</si>
  <si>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</si>
  <si>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</si>
  <si>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</si>
  <si>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</si>
  <si>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</si>
  <si>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</si>
  <si>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</si>
  <si>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</si>
  <si>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</si>
  <si>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</si>
  <si>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</si>
  <si>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</si>
  <si>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</si>
  <si>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</si>
  <si>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</si>
  <si>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</si>
  <si>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</si>
  <si>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</si>
  <si>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</si>
  <si>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</si>
  <si>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</si>
  <si>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</si>
  <si>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</si>
  <si>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</si>
  <si>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</si>
  <si>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</si>
  <si>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</si>
  <si>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</si>
  <si>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</si>
  <si>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</si>
  <si>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</si>
  <si>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</si>
  <si>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</si>
  <si>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</si>
  <si>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</si>
  <si>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</si>
  <si>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</si>
  <si>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</si>
  <si>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</si>
  <si>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</si>
  <si>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</si>
  <si>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</si>
  <si>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</si>
  <si>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</si>
  <si>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</si>
  <si>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</si>
  <si>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</si>
  <si>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</si>
  <si>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</si>
  <si>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</si>
  <si>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</si>
  <si>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</si>
  <si>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</si>
  <si>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</si>
  <si>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</si>
  <si>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</si>
  <si>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</si>
  <si>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</si>
  <si>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</si>
  <si>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</si>
  <si>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</si>
  <si>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</si>
  <si>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</si>
  <si>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</si>
  <si>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</si>
  <si>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</si>
  <si>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</si>
  <si>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</si>
  <si>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</si>
  <si>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</si>
  <si>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</si>
  <si>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</si>
  <si>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</si>
  <si>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</si>
  <si>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</si>
  <si>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</si>
  <si>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</si>
  <si>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</si>
  <si>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</si>
  <si>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</si>
  <si>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</si>
  <si>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</si>
  <si>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</si>
  <si>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</si>
  <si>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</si>
  <si>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</si>
  <si>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</si>
  <si>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</si>
  <si>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</si>
  <si>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</si>
  <si>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</si>
  <si>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</si>
  <si>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</si>
  <si>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</si>
  <si>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</si>
  <si>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</si>
  <si>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</si>
  <si>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</si>
  <si>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</si>
  <si>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</si>
  <si>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</si>
  <si>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</si>
  <si>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</si>
  <si>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</si>
  <si>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</si>
  <si>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</si>
  <si>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</si>
  <si>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</si>
  <si>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</si>
  <si>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</si>
  <si>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</si>
  <si>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</si>
  <si>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</si>
  <si>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</si>
  <si>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</si>
  <si>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</si>
  <si>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</si>
  <si>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</si>
  <si>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</si>
  <si>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</si>
  <si>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</si>
  <si>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</si>
  <si>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</si>
  <si>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</si>
  <si>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</si>
  <si>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</si>
  <si>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</si>
  <si>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</si>
  <si>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</si>
  <si>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</si>
  <si>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</si>
  <si>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</si>
  <si>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</si>
  <si>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</si>
  <si>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</si>
  <si>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</si>
  <si>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</si>
  <si>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</si>
  <si>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</si>
  <si>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</si>
  <si>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</si>
  <si>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</si>
  <si>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</si>
  <si>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</si>
  <si>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</si>
  <si>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</si>
  <si>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</si>
  <si>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</si>
  <si>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</si>
  <si>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</si>
  <si>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</si>
  <si>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</si>
  <si>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</si>
  <si>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</si>
  <si>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</si>
  <si>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</si>
  <si>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</si>
  <si>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</si>
  <si>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</si>
  <si>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</si>
  <si>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</si>
  <si>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</si>
  <si>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</si>
  <si>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</si>
  <si>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</si>
  <si>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</si>
  <si>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</si>
  <si>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</si>
  <si>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</si>
  <si>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</si>
  <si>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</si>
  <si>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</si>
  <si>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</si>
  <si>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</si>
  <si>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</si>
  <si>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</si>
  <si>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</si>
  <si>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</si>
  <si>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</si>
  <si>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</si>
  <si>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</si>
  <si>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</si>
  <si>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</si>
  <si>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</si>
  <si>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</si>
  <si>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</si>
  <si>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</si>
  <si>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</si>
  <si>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</si>
  <si>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</si>
  <si>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</si>
  <si>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</si>
  <si>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</si>
  <si>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</si>
  <si>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</si>
  <si>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</si>
  <si>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</si>
  <si>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</si>
  <si>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</si>
  <si>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</si>
  <si>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</si>
  <si>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</si>
  <si>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</si>
  <si>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</si>
  <si>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</si>
  <si>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</si>
  <si>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</si>
  <si>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</si>
  <si>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</si>
  <si>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</si>
  <si>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</si>
  <si>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</si>
  <si>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</si>
  <si>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</si>
  <si>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</si>
  <si>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</si>
  <si>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</si>
  <si>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</si>
  <si>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</si>
  <si>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</si>
  <si>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</si>
  <si>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</si>
  <si>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</si>
  <si>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</si>
  <si>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</si>
  <si>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</si>
  <si>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</si>
  <si>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</si>
  <si>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</si>
  <si>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</si>
  <si>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</si>
  <si>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</si>
  <si>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</si>
  <si>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</si>
  <si>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</si>
  <si>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</si>
  <si>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</si>
  <si>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</si>
  <si>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</si>
  <si>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</si>
  <si>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</si>
  <si>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</si>
  <si>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</si>
  <si>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</si>
  <si>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</si>
  <si>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</si>
  <si>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</si>
  <si>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</si>
  <si>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</si>
  <si>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</si>
  <si>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</si>
  <si>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</si>
  <si>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</si>
  <si>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</si>
  <si>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</si>
  <si>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</si>
  <si>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</si>
  <si>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</si>
  <si>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</si>
  <si>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</si>
  <si>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</si>
  <si>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</si>
  <si>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</si>
  <si>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</si>
  <si>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</si>
  <si>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</si>
  <si>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</si>
  <si>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</si>
  <si>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</si>
  <si>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</si>
  <si>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</si>
  <si>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</si>
  <si>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</si>
  <si>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</si>
  <si>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</si>
  <si>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</si>
  <si>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</si>
  <si>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</si>
  <si>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</si>
  <si>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</si>
  <si>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</si>
  <si>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</si>
  <si>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</si>
  <si>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</si>
  <si>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</si>
  <si>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</si>
  <si>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</si>
  <si>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</si>
  <si>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</si>
  <si>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</si>
  <si>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</si>
  <si>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</si>
  <si>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</si>
  <si>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</si>
  <si>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</si>
  <si>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</si>
  <si>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</si>
  <si>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</si>
  <si>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</si>
  <si>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</si>
  <si>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</si>
  <si>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</si>
  <si>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</si>
  <si>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</si>
  <si>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</si>
  <si>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</si>
  <si>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</si>
  <si>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</si>
  <si>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</si>
  <si>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</si>
  <si>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</si>
  <si>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</si>
  <si>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</si>
  <si>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</si>
  <si>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</si>
  <si>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</si>
  <si>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</si>
  <si>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</si>
  <si>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</si>
  <si>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</si>
  <si>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</si>
  <si>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</si>
  <si>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</si>
  <si>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</si>
  <si>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</si>
  <si>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</si>
  <si>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</si>
  <si>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</si>
  <si>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</si>
  <si>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</si>
  <si>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</si>
  <si>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</si>
  <si>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</si>
  <si>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</si>
  <si>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</si>
  <si>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</si>
  <si>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</si>
  <si>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</si>
  <si>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</si>
  <si>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</si>
  <si>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</si>
  <si>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</si>
  <si>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</si>
  <si>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</si>
  <si>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</si>
  <si>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</si>
  <si>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</si>
  <si>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</si>
  <si>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</si>
  <si>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</si>
  <si>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</si>
  <si>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</si>
  <si>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</si>
  <si>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</si>
  <si>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</si>
  <si>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</si>
  <si>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</si>
  <si>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</si>
  <si>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</si>
  <si>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</si>
  <si>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</si>
  <si>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</si>
  <si>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</si>
  <si>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</si>
  <si>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</si>
  <si>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</si>
  <si>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</si>
  <si>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</si>
  <si>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</si>
  <si>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</si>
  <si>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</si>
  <si>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</si>
  <si>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</si>
  <si>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</si>
  <si>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</si>
  <si>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</si>
  <si>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</si>
  <si>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</si>
  <si>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</si>
  <si>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</si>
  <si>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</si>
  <si>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</si>
  <si>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</si>
  <si>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</si>
  <si>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</si>
  <si>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</si>
  <si>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</si>
  <si>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</si>
  <si>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</si>
  <si>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</si>
  <si>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</si>
  <si>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</si>
  <si>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</si>
  <si>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</si>
  <si>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</si>
  <si>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</si>
  <si>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</si>
  <si>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</si>
  <si>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</si>
  <si>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</si>
  <si>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</si>
  <si>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</si>
  <si>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</si>
  <si>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</si>
  <si>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</si>
  <si>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</si>
  <si>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</si>
  <si>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</si>
  <si>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</si>
  <si>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</si>
  <si>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</si>
  <si>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</si>
  <si>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</si>
  <si>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</si>
  <si>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</si>
  <si>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</si>
  <si>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</si>
  <si>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</si>
  <si>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</si>
  <si>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</si>
  <si>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</si>
  <si>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</si>
  <si>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</si>
  <si>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</si>
  <si>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</si>
  <si>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</si>
  <si>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</si>
  <si>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</si>
  <si>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</si>
  <si>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</si>
  <si>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</si>
  <si>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</si>
  <si>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</si>
  <si>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</si>
  <si>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</si>
  <si>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</si>
  <si>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</si>
  <si>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</si>
  <si>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</si>
  <si>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</si>
  <si>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</si>
  <si>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</si>
  <si>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</si>
  <si>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</si>
  <si>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</si>
  <si>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</si>
  <si>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</si>
  <si>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</si>
  <si>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</si>
  <si>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</si>
  <si>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</si>
  <si>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</si>
  <si>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</si>
  <si>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</si>
  <si>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</si>
  <si>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</si>
  <si>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</si>
  <si>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</si>
  <si>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</si>
  <si>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</si>
  <si>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</si>
  <si>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</si>
  <si>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</si>
  <si>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</si>
  <si>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</si>
  <si>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</si>
  <si>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</si>
  <si>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</si>
  <si>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</si>
  <si>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</si>
  <si>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</si>
  <si>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</si>
  <si>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</si>
  <si>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</si>
  <si>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</si>
  <si>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</si>
  <si>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</si>
  <si>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</si>
  <si>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</si>
  <si>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</si>
  <si>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</si>
  <si>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</si>
  <si>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</si>
  <si>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</si>
  <si>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</si>
  <si>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</si>
  <si>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</si>
  <si>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</si>
  <si>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</si>
  <si>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</si>
  <si>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</si>
  <si>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</si>
  <si>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</si>
  <si>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</si>
  <si>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</si>
  <si>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</si>
  <si>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</si>
  <si>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</si>
  <si>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</si>
  <si>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</si>
  <si>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</si>
  <si>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</si>
  <si>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</si>
  <si>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</si>
  <si>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</si>
  <si>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</si>
  <si>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</si>
  <si>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</si>
  <si>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</si>
  <si>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</si>
  <si>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</si>
  <si>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</si>
  <si>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</si>
  <si>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</si>
  <si>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</si>
  <si>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</si>
  <si>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</si>
  <si>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</si>
  <si>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</si>
  <si>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</si>
  <si>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</si>
  <si>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</si>
  <si>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</si>
  <si>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</si>
  <si>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</si>
  <si>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</si>
  <si>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</si>
  <si>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</si>
  <si>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</si>
  <si>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</si>
  <si>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</si>
  <si>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</si>
  <si>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</si>
  <si>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</si>
  <si>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</si>
  <si>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</si>
  <si>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</si>
  <si>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</si>
  <si>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</si>
  <si>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</si>
  <si>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</si>
  <si>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</si>
  <si>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</si>
  <si>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</si>
  <si>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</si>
  <si>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</si>
  <si>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</si>
  <si>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</si>
  <si>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</si>
  <si>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</si>
  <si>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</si>
  <si>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</si>
  <si>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</si>
  <si>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</si>
  <si>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</si>
  <si>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</si>
  <si>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</si>
  <si>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</si>
  <si>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</si>
  <si>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</si>
  <si>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</si>
  <si>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</si>
  <si>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</si>
  <si>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</si>
  <si>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</si>
  <si>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</si>
  <si>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</si>
  <si>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</si>
  <si>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</si>
  <si>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</si>
  <si>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</si>
  <si>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</si>
  <si>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</si>
  <si>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</si>
  <si>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</si>
  <si>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</si>
  <si>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</si>
  <si>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</si>
  <si>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</si>
  <si>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</si>
  <si>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</si>
  <si>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</si>
  <si>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</si>
  <si>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</si>
  <si>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</si>
  <si>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</si>
  <si>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</si>
  <si>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</si>
  <si>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</si>
  <si>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</si>
  <si>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</si>
  <si>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</si>
  <si>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</si>
  <si>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</si>
  <si>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</si>
  <si>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</si>
  <si>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</si>
  <si>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</si>
  <si>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</si>
  <si>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</si>
  <si>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</si>
  <si>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</si>
  <si>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</si>
  <si>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</si>
  <si>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</si>
  <si>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</si>
  <si>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</si>
  <si>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</si>
  <si>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</si>
  <si>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</si>
  <si>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</si>
  <si>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</si>
  <si>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</si>
  <si>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</si>
  <si>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</si>
  <si>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</si>
  <si>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</si>
  <si>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</si>
  <si>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</si>
  <si>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</si>
  <si>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</si>
  <si>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</si>
  <si>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</si>
  <si>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</si>
  <si>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</si>
  <si>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</si>
  <si>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</si>
  <si>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</si>
  <si>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</si>
  <si>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</si>
  <si>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</si>
  <si>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</si>
  <si>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</si>
  <si>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</si>
  <si>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</si>
  <si>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</si>
  <si>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</si>
  <si>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</si>
  <si>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</si>
  <si>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</si>
  <si>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</si>
  <si>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</si>
  <si>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</si>
  <si>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</si>
  <si>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</si>
  <si>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</si>
  <si>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</si>
  <si>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</si>
  <si>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</si>
  <si>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</si>
  <si>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</si>
  <si>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</si>
  <si>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</si>
  <si>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</si>
  <si>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</si>
  <si>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</si>
  <si>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</si>
  <si>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</si>
  <si>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</si>
  <si>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</si>
  <si>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</si>
  <si>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</si>
  <si>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</si>
  <si>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</si>
  <si>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</si>
  <si>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</si>
  <si>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</si>
  <si>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</si>
  <si>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</si>
  <si>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</si>
  <si>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</si>
  <si>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</si>
  <si>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</si>
  <si>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</si>
  <si>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</si>
  <si>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</si>
  <si>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</si>
  <si>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</si>
  <si>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</si>
  <si>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</si>
  <si>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</si>
  <si>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</si>
  <si>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</si>
  <si>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</si>
  <si>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</si>
  <si>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</si>
  <si>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</si>
  <si>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</si>
  <si>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</si>
  <si>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</si>
  <si>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</si>
  <si>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</si>
  <si>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</si>
  <si>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</si>
  <si>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</si>
  <si>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</si>
  <si>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</si>
  <si>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</si>
  <si>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</si>
  <si>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</si>
  <si>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</si>
  <si>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</si>
  <si>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</si>
  <si>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</si>
  <si>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</si>
  <si>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</si>
  <si>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</si>
  <si>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</si>
  <si>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</si>
  <si>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</si>
  <si>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</si>
  <si>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</si>
  <si>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</si>
  <si>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</si>
  <si>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</si>
  <si>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</si>
  <si>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</si>
  <si>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</si>
  <si>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</si>
  <si>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</si>
  <si>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</si>
  <si>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</si>
  <si>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</si>
  <si>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</si>
  <si>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</si>
  <si>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</si>
  <si>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</si>
  <si>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</si>
  <si>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</si>
  <si>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</si>
  <si>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</si>
  <si>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</si>
  <si>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</si>
  <si>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</si>
  <si>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</si>
  <si>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</si>
  <si>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</si>
  <si>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</si>
  <si>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</si>
  <si>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</si>
  <si>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</si>
  <si>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</si>
  <si>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</si>
  <si>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</si>
  <si>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</si>
  <si>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</si>
  <si>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</si>
  <si>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</si>
  <si>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</si>
  <si>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</si>
  <si>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</si>
  <si>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</si>
  <si>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</si>
  <si>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</si>
  <si>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</si>
  <si>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</si>
  <si>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</si>
  <si>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</si>
  <si>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</si>
  <si>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</si>
  <si>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</si>
  <si>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</si>
  <si>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</si>
  <si>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</si>
  <si>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</si>
  <si>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</si>
  <si>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</si>
  <si>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</si>
  <si>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</si>
  <si>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</si>
  <si>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</si>
  <si>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</si>
  <si>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</si>
  <si>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</si>
  <si>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</si>
  <si>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</si>
  <si>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</si>
  <si>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</si>
  <si>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</si>
  <si>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</si>
  <si>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</si>
  <si>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</si>
  <si>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</si>
  <si>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</si>
  <si>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</si>
  <si>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</si>
  <si>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</si>
  <si>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</si>
  <si>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</si>
  <si>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</si>
  <si>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</si>
  <si>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</si>
  <si>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</si>
  <si>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</si>
  <si>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</si>
  <si>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</si>
  <si>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</si>
  <si>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</si>
  <si>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</si>
  <si>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</si>
  <si>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</si>
  <si>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</si>
  <si>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</si>
  <si>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</si>
  <si>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</si>
  <si>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</si>
  <si>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</si>
  <si>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</si>
  <si>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</si>
  <si>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</si>
  <si>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</si>
  <si>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</si>
  <si>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</si>
  <si>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</si>
  <si>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</si>
  <si>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</si>
  <si>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</si>
  <si>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</si>
  <si>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</si>
  <si>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</si>
  <si>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</si>
  <si>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</si>
  <si>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</si>
  <si>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</si>
  <si>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</si>
  <si>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</si>
  <si>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</si>
  <si>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</si>
  <si>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</si>
  <si>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</si>
  <si>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</si>
  <si>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</si>
  <si>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</si>
  <si>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</si>
  <si>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</si>
  <si>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</si>
  <si>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</si>
  <si>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</si>
  <si>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</si>
  <si>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</si>
  <si>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</si>
  <si>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</si>
  <si>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</si>
  <si>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</si>
  <si>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</si>
  <si>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</si>
  <si>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</si>
  <si>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</si>
  <si>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</si>
  <si>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</si>
  <si>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</si>
  <si>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</si>
  <si>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</si>
  <si>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</si>
  <si>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</si>
  <si>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</si>
  <si>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</si>
  <si>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</si>
  <si>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</si>
  <si>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</si>
  <si>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</si>
  <si>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</si>
  <si>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</si>
  <si>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</si>
  <si>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</si>
  <si>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</si>
  <si>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</si>
  <si>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</si>
  <si>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</si>
  <si>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</si>
  <si>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</si>
  <si>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</si>
  <si>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</si>
  <si>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</si>
  <si>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</si>
  <si>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</si>
  <si>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</si>
  <si>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</si>
  <si>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</si>
  <si>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</si>
  <si>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</si>
  <si>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</si>
  <si>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</si>
  <si>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</si>
  <si>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</si>
  <si>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</si>
  <si>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</si>
  <si>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</si>
  <si>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</si>
  <si>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</si>
  <si>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</si>
  <si>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</si>
  <si>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</si>
  <si>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</si>
  <si>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</si>
  <si>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</si>
  <si>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</si>
  <si>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</si>
  <si>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</si>
  <si>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</si>
  <si>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</si>
  <si>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</si>
  <si>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</si>
  <si>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</si>
  <si>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</si>
  <si>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</si>
  <si>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</si>
  <si>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</si>
  <si>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</si>
  <si>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</si>
  <si>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</si>
  <si>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</si>
  <si>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</si>
  <si>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</si>
  <si>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</si>
  <si>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</si>
  <si>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</si>
  <si>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</si>
  <si>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</si>
  <si>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</si>
  <si>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</si>
  <si>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</si>
  <si>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</si>
  <si>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</si>
  <si>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</si>
  <si>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</si>
  <si>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</si>
  <si>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</si>
  <si>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</si>
  <si>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</si>
  <si>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</si>
  <si>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</si>
  <si>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</si>
  <si>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</si>
  <si>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</si>
  <si>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</si>
  <si>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</si>
  <si>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</si>
  <si>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</si>
  <si>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</si>
  <si>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</si>
  <si>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</si>
  <si>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</si>
  <si>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</si>
  <si>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</si>
  <si>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</si>
  <si>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</si>
  <si>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</si>
  <si>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</si>
  <si>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</si>
  <si>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</si>
  <si>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</si>
  <si>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</si>
  <si>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</si>
  <si>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</si>
  <si>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</si>
  <si>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</si>
  <si>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</si>
  <si>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</si>
  <si>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</si>
  <si>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</si>
  <si>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</si>
  <si>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</si>
  <si>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</si>
  <si>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</si>
  <si>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</si>
  <si>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</si>
  <si>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</si>
  <si>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</si>
  <si>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</si>
  <si>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</si>
  <si>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</si>
  <si>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</si>
  <si>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</si>
  <si>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</si>
  <si>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</si>
  <si>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</si>
  <si>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</si>
  <si>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</si>
  <si>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</si>
  <si>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</si>
  <si>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</si>
  <si>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</si>
  <si>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</si>
  <si>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</si>
  <si>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</si>
  <si>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</si>
  <si>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</si>
  <si>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</si>
  <si>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</si>
  <si>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</si>
  <si>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</si>
  <si>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</si>
  <si>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</si>
  <si>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</si>
  <si>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</si>
  <si>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</si>
  <si>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</si>
  <si>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</si>
  <si>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</si>
  <si>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</si>
  <si>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</si>
  <si>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</si>
  <si>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</si>
  <si>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</si>
  <si>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</si>
  <si>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</si>
  <si>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</si>
  <si>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</si>
  <si>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</si>
  <si>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</si>
  <si>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</si>
  <si>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</si>
  <si>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</si>
  <si>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</si>
  <si>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</si>
  <si>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</si>
  <si>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</si>
  <si>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</si>
  <si>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</si>
  <si>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</si>
  <si>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</si>
  <si>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</si>
  <si>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</si>
  <si>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</si>
  <si>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</si>
  <si>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</si>
  <si>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</si>
  <si>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</si>
  <si>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</si>
  <si>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</si>
  <si>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</si>
  <si>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</si>
  <si>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</si>
  <si>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</si>
  <si>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</si>
  <si>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</si>
  <si>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</si>
  <si>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</si>
  <si>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</si>
  <si>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</si>
  <si>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</si>
  <si>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</si>
  <si>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</si>
  <si>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</si>
  <si>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</si>
  <si>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</si>
  <si>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</si>
  <si>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</si>
  <si>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</si>
  <si>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</si>
  <si>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</si>
  <si>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</si>
  <si>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</si>
  <si>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</si>
  <si>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</si>
  <si>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</si>
  <si>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</si>
  <si>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</si>
  <si>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</si>
  <si>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</si>
  <si>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</si>
  <si>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</si>
  <si>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</si>
  <si>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</si>
  <si>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</si>
  <si>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</si>
  <si>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</si>
  <si>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</si>
  <si>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</si>
  <si>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</si>
  <si>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</si>
  <si>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</si>
  <si>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</si>
  <si>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</si>
  <si>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</si>
  <si>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</si>
  <si>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</si>
  <si>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</si>
  <si>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</si>
  <si>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</si>
  <si>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</si>
  <si>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</si>
  <si>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</si>
  <si>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</si>
  <si>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</si>
  <si>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</si>
  <si>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</si>
  <si>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</si>
  <si>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</si>
  <si>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</si>
  <si>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</si>
  <si>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</si>
  <si>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</si>
  <si>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</si>
  <si>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</si>
  <si>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</si>
  <si>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</si>
  <si>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</si>
  <si>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</si>
  <si>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</si>
  <si>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</si>
  <si>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</si>
  <si>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</si>
  <si>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</si>
  <si>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</si>
  <si>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</si>
  <si>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</si>
  <si>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</si>
  <si>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</si>
  <si>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</si>
  <si>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</si>
  <si>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</si>
  <si>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</si>
  <si>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</si>
  <si>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</si>
  <si>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</si>
  <si>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</si>
  <si>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</si>
  <si>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</si>
  <si>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</si>
  <si>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</si>
  <si>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</si>
  <si>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</si>
  <si>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</si>
  <si>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</si>
  <si>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</si>
  <si>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</si>
  <si>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</si>
  <si>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</si>
  <si>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</si>
  <si>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</si>
  <si>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</si>
  <si>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</si>
  <si>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</si>
  <si>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</si>
  <si>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</si>
  <si>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</si>
  <si>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</si>
  <si>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</si>
  <si>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</si>
  <si>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</si>
  <si>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</si>
  <si>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</si>
  <si>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</si>
  <si>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</si>
  <si>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</si>
  <si>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</si>
  <si>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</si>
  <si>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</si>
  <si>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</si>
  <si>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</si>
  <si>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</si>
  <si>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</si>
  <si>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</si>
  <si>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</si>
  <si>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</si>
  <si>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</si>
  <si>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</si>
  <si>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</si>
  <si>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</si>
  <si>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</si>
  <si>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</si>
  <si>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</si>
  <si>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</si>
  <si>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</si>
  <si>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</si>
  <si>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</si>
  <si>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</si>
  <si>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</si>
  <si>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</si>
  <si>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</si>
  <si>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</si>
  <si>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</si>
  <si>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</si>
  <si>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</si>
  <si>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</si>
  <si>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</si>
  <si>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</si>
  <si>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</si>
  <si>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</si>
  <si>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</si>
  <si>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</si>
  <si>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</si>
  <si>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</si>
  <si>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</si>
  <si>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</si>
  <si>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</si>
  <si>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</si>
  <si>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</si>
  <si>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</si>
  <si>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</si>
  <si>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</si>
  <si>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</si>
  <si>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</si>
  <si>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</si>
  <si>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</si>
  <si>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</si>
  <si>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</si>
  <si>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</si>
  <si>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</si>
  <si>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</si>
  <si>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</si>
  <si>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</si>
  <si>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</si>
  <si>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</si>
  <si>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</si>
  <si>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</si>
  <si>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</si>
  <si>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</si>
  <si>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</si>
  <si>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</si>
  <si>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</si>
  <si>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</si>
  <si>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</si>
  <si>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</si>
  <si>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</si>
  <si>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</si>
  <si>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</si>
  <si>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</si>
  <si>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</si>
  <si>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</si>
  <si>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</si>
  <si>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</si>
  <si>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</si>
  <si>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</si>
  <si>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</si>
  <si>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</si>
  <si>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</si>
  <si>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</si>
  <si>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</si>
  <si>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</si>
  <si>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</si>
  <si>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</si>
  <si>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</si>
  <si>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</si>
  <si>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</si>
  <si>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</si>
  <si>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</si>
  <si>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</si>
  <si>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</si>
  <si>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</si>
  <si>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</si>
  <si>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</si>
  <si>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</si>
  <si>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</si>
  <si>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</si>
  <si>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</si>
  <si>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</si>
  <si>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</si>
  <si>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</si>
  <si>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</si>
  <si>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</si>
  <si>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</si>
  <si>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</si>
  <si>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</si>
  <si>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</si>
  <si>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</si>
  <si>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</si>
  <si>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</si>
  <si>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</si>
  <si>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</si>
  <si>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</si>
  <si>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</si>
  <si>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</si>
  <si>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</si>
  <si>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</si>
  <si>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</si>
  <si>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</si>
  <si>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</si>
  <si>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</si>
  <si>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</si>
  <si>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</si>
  <si>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</si>
  <si>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</si>
  <si>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</si>
  <si>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</si>
  <si>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</si>
  <si>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</si>
  <si>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</si>
  <si>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</si>
  <si>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</si>
  <si>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</si>
  <si>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</si>
  <si>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</si>
  <si>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</si>
  <si>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</si>
  <si>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</si>
  <si>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</si>
  <si>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</si>
  <si>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</si>
  <si>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</si>
  <si>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</si>
  <si>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</si>
  <si>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</si>
  <si>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</si>
  <si>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</si>
  <si>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</si>
  <si>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</si>
  <si>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</si>
  <si>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</si>
  <si>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</si>
  <si>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</si>
  <si>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</si>
  <si>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</si>
  <si>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</si>
  <si>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</si>
  <si>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</si>
  <si>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</si>
  <si>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</si>
  <si>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</si>
  <si>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</si>
  <si>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</si>
  <si>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</si>
  <si>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</si>
  <si>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</si>
  <si>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</si>
  <si>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</si>
  <si>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</si>
  <si>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</si>
  <si>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</si>
  <si>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</si>
  <si>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</si>
  <si>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</si>
  <si>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</si>
  <si>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</si>
  <si>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</si>
  <si>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</si>
  <si>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</si>
  <si>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</si>
  <si>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</si>
  <si>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</si>
  <si>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</si>
  <si>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</si>
  <si>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</si>
  <si>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</si>
  <si>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</si>
  <si>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</si>
  <si>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</si>
  <si>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</si>
  <si>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</si>
  <si>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</si>
  <si>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</si>
  <si>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</si>
  <si>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</si>
  <si>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</si>
  <si>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</si>
  <si>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</si>
  <si>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</si>
  <si>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</si>
  <si>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</si>
  <si>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</si>
  <si>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</si>
  <si>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</si>
  <si>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</si>
  <si>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</si>
  <si>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</si>
  <si>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</si>
  <si>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</si>
  <si>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</si>
  <si>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</si>
  <si>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</si>
  <si>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</si>
  <si>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</si>
  <si>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</si>
  <si>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</si>
  <si>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</si>
  <si>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</si>
  <si>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</si>
  <si>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</si>
  <si>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</si>
  <si>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</si>
  <si>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</si>
  <si>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</si>
  <si>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</si>
  <si>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</si>
  <si>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</si>
  <si>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</si>
  <si>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</si>
  <si>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</si>
  <si>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</si>
  <si>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</si>
  <si>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</si>
  <si>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</si>
  <si>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</si>
  <si>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</si>
  <si>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</si>
  <si>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</si>
  <si>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</si>
  <si>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</si>
  <si>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</si>
  <si>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</si>
  <si>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</si>
  <si>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</si>
  <si>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</si>
  <si>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</si>
  <si>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</si>
  <si>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</si>
  <si>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</si>
  <si>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</si>
  <si>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</si>
  <si>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</si>
  <si>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</si>
  <si>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</si>
  <si>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</si>
  <si>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</si>
  <si>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</si>
  <si>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</si>
  <si>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</si>
  <si>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</si>
  <si>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</si>
  <si>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</si>
  <si>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</si>
  <si>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</si>
  <si>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</si>
  <si>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</si>
  <si>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</si>
  <si>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</si>
  <si>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</si>
  <si>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</si>
  <si>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</si>
  <si>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</si>
  <si>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</si>
  <si>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</si>
  <si>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</si>
  <si>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</si>
  <si>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</si>
  <si>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</si>
  <si>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</si>
  <si>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</si>
  <si>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</si>
  <si>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</si>
  <si>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</si>
  <si>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</si>
  <si>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</si>
  <si>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</si>
  <si>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</si>
  <si>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</si>
  <si>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</si>
  <si>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</si>
  <si>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</si>
  <si>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</si>
  <si>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</si>
  <si>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</si>
  <si>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</si>
  <si>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</si>
  <si>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</si>
  <si>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</si>
  <si>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</si>
  <si>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</si>
  <si>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</si>
  <si>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</si>
  <si>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</si>
  <si>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</si>
  <si>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</si>
  <si>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</si>
  <si>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</si>
  <si>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</si>
  <si>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</si>
  <si>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</si>
  <si>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</si>
  <si>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</si>
  <si>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</si>
  <si>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</si>
  <si>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</si>
  <si>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</si>
  <si>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</si>
  <si>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</si>
  <si>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</si>
  <si>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</si>
  <si>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</si>
  <si>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</si>
  <si>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</si>
  <si>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</si>
  <si>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</si>
  <si>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</si>
  <si>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</si>
  <si>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</si>
  <si>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</si>
  <si>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</si>
  <si>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</si>
  <si>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</si>
  <si>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</si>
  <si>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</si>
  <si>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</si>
  <si>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</si>
  <si>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</si>
  <si>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</si>
  <si>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</si>
  <si>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</si>
  <si>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</si>
  <si>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</si>
  <si>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</si>
  <si>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</si>
  <si>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</si>
  <si>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</si>
  <si>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</si>
  <si>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</si>
  <si>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</si>
  <si>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</si>
  <si>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</si>
  <si>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</si>
  <si>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</si>
  <si>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</si>
  <si>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</si>
  <si>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</si>
  <si>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</si>
  <si>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</si>
  <si>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</si>
  <si>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</si>
  <si>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</si>
  <si>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</si>
  <si>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</si>
  <si>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</si>
  <si>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</si>
  <si>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</si>
  <si>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</si>
  <si>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</si>
  <si>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</si>
  <si>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</si>
  <si>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</si>
  <si>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</si>
  <si>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</si>
  <si>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</si>
  <si>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</si>
  <si>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</si>
  <si>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</si>
  <si>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</si>
  <si>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</si>
  <si>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</si>
  <si>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</si>
  <si>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</si>
  <si>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</si>
  <si>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</si>
  <si>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</si>
  <si>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</si>
  <si>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</si>
  <si>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</si>
  <si>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</si>
  <si>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</si>
  <si>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</si>
  <si>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</si>
  <si>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</si>
  <si>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</si>
  <si>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</si>
  <si>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</si>
  <si>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</si>
  <si>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</si>
  <si>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</si>
  <si>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</si>
  <si>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</si>
  <si>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</si>
  <si>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</si>
  <si>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</si>
  <si>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</si>
  <si>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</si>
  <si>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</si>
  <si>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</si>
  <si>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</si>
  <si>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</si>
  <si>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</si>
  <si>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</si>
  <si>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</si>
  <si>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</si>
  <si>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</si>
  <si>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</si>
  <si>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</si>
  <si>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</si>
  <si>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</si>
  <si>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</si>
  <si>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</si>
  <si>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</si>
  <si>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</si>
  <si>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</si>
  <si>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</si>
  <si>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</si>
  <si>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</si>
  <si>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</si>
  <si>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</si>
  <si>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</si>
  <si>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</si>
  <si>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</si>
  <si>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</si>
  <si>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</si>
  <si>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</si>
  <si>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</si>
  <si>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</si>
  <si>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</si>
  <si>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</si>
  <si>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</si>
  <si>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</si>
  <si>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</si>
  <si>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</si>
  <si>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</si>
  <si>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</si>
  <si>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</si>
  <si>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</si>
  <si>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</si>
  <si>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</si>
  <si>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</si>
  <si>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</si>
  <si>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</si>
  <si>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</si>
  <si>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</si>
  <si>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</si>
  <si>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</si>
  <si>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</si>
  <si>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</si>
  <si>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</si>
  <si>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</si>
  <si>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</si>
  <si>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</si>
  <si>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</si>
  <si>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</si>
  <si>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</si>
  <si>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</si>
  <si>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</si>
  <si>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</si>
  <si>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</si>
  <si>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</si>
  <si>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</si>
  <si>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</si>
  <si>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</si>
  <si>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</si>
  <si>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</si>
  <si>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</si>
  <si>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</si>
  <si>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</si>
  <si>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</si>
  <si>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</si>
  <si>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</si>
  <si>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</si>
  <si>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</si>
  <si>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</si>
  <si>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</si>
  <si>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</si>
  <si>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</si>
  <si>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</si>
  <si>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</si>
  <si>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</si>
  <si>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</si>
  <si>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</si>
  <si>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</si>
  <si>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</si>
  <si>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</si>
  <si>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</si>
  <si>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</si>
  <si>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</si>
  <si>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</si>
  <si>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</si>
  <si>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</si>
  <si>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</si>
  <si>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</si>
  <si>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</si>
  <si>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</si>
  <si>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</si>
  <si>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</si>
  <si>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</si>
  <si>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</si>
  <si>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</si>
  <si>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</si>
  <si>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</si>
  <si>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</si>
  <si>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</si>
  <si>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</si>
  <si>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</si>
  <si>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</si>
  <si>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</si>
  <si>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</si>
  <si>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</si>
  <si>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</si>
  <si>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</si>
  <si>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</si>
  <si>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</si>
  <si>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</si>
  <si>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</si>
  <si>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</si>
  <si>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</si>
  <si>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</si>
  <si>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</si>
  <si>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</si>
  <si>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</si>
  <si>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</si>
  <si>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</si>
  <si>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</si>
  <si>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</si>
  <si>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</si>
  <si>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</si>
  <si>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</si>
  <si>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</si>
  <si>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</si>
  <si>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</si>
  <si>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</si>
  <si>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</si>
  <si>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</si>
  <si>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</si>
  <si>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</si>
  <si>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</si>
  <si>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</si>
  <si>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</si>
  <si>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</si>
  <si>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</si>
  <si>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</si>
  <si>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</si>
  <si>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</si>
  <si>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</si>
  <si>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</si>
  <si>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</si>
  <si>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</si>
  <si>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</si>
  <si>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</si>
  <si>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</si>
  <si>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</si>
  <si>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</si>
  <si>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</si>
  <si>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</si>
  <si>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</si>
  <si>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</si>
  <si>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</si>
  <si>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</si>
  <si>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</si>
  <si>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</si>
  <si>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</si>
  <si>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</si>
  <si>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</si>
  <si>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</si>
  <si>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</si>
  <si>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</si>
  <si>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</si>
  <si>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</si>
  <si>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</si>
  <si>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</si>
  <si>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</si>
  <si>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</si>
  <si>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</si>
  <si>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</si>
  <si>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</si>
  <si>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</si>
  <si>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</si>
  <si>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</si>
  <si>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</si>
  <si>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</si>
  <si>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</si>
  <si>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</si>
  <si>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</si>
  <si>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</si>
  <si>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</si>
  <si>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</si>
  <si>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</si>
  <si>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</si>
  <si>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</si>
  <si>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</si>
  <si>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</si>
  <si>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</si>
  <si>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</si>
  <si>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</si>
  <si>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</si>
  <si>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</si>
  <si>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</si>
  <si>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</si>
  <si>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</si>
  <si>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</si>
  <si>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</si>
  <si>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</si>
  <si>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</si>
  <si>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</si>
  <si>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</si>
  <si>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</si>
  <si>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</si>
  <si>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</si>
  <si>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</si>
  <si>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</si>
  <si>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</si>
  <si>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</si>
  <si>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</si>
  <si>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</si>
  <si>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</si>
  <si>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</si>
  <si>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</si>
  <si>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</si>
  <si>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</si>
  <si>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</si>
  <si>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</si>
  <si>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</si>
  <si>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</si>
  <si>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</si>
  <si>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</si>
  <si>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</si>
  <si>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</si>
  <si>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</si>
  <si>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</si>
  <si>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</si>
  <si>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</si>
  <si>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</si>
  <si>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</si>
  <si>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</si>
  <si>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</si>
  <si>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</si>
  <si>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</si>
  <si>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</si>
  <si>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</si>
  <si>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</si>
  <si>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</si>
  <si>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</si>
  <si>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</si>
  <si>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</si>
  <si>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</si>
  <si>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</si>
  <si>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</si>
  <si>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</si>
  <si>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</si>
  <si>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</si>
  <si>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</si>
  <si>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</si>
  <si>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</si>
  <si>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</si>
  <si>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</si>
  <si>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</si>
  <si>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</si>
  <si>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</si>
  <si>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</si>
  <si>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</si>
  <si>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</si>
  <si>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</si>
  <si>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</si>
  <si>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</si>
  <si>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</si>
  <si>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</si>
  <si>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</si>
  <si>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</si>
  <si>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</si>
  <si>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</si>
  <si>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</si>
  <si>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</si>
  <si>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</si>
  <si>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</si>
  <si>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</si>
  <si>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</si>
  <si>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</si>
  <si>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</si>
  <si>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</si>
  <si>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</si>
  <si>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</si>
  <si>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</si>
  <si>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</si>
  <si>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</si>
  <si>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</si>
  <si>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</si>
  <si>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</si>
  <si>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</si>
  <si>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</si>
  <si>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</si>
  <si>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</si>
  <si>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</si>
  <si>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</si>
  <si>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</si>
  <si>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</si>
  <si>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</si>
  <si>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</si>
  <si>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</si>
  <si>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</si>
  <si>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</si>
  <si>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</si>
  <si>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</si>
  <si>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</si>
  <si>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</si>
  <si>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</si>
  <si>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</si>
  <si>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</si>
  <si>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</si>
  <si>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</si>
  <si>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</si>
  <si>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</si>
  <si>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</si>
  <si>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</si>
  <si>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</si>
  <si>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</si>
  <si>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</si>
  <si>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</si>
  <si>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</si>
  <si>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</si>
  <si>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</si>
  <si>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</si>
  <si>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</si>
  <si>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</si>
  <si>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</si>
  <si>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</si>
  <si>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</si>
  <si>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</si>
  <si>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</si>
  <si>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</si>
  <si>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</si>
  <si>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</si>
  <si>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</si>
  <si>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</si>
  <si>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</si>
  <si>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</si>
  <si>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</si>
  <si>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</si>
  <si>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</si>
  <si>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</si>
  <si>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</si>
  <si>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</si>
  <si>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</si>
  <si>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</si>
  <si>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</si>
  <si>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</si>
  <si>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</si>
  <si>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</si>
  <si>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</si>
  <si>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</si>
  <si>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</si>
  <si>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</si>
  <si>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</si>
  <si>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</si>
  <si>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</si>
  <si>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</si>
  <si>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</si>
  <si>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</si>
  <si>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</si>
  <si>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</si>
  <si>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</si>
  <si>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</si>
  <si>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</si>
  <si>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</si>
  <si>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</si>
  <si>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</si>
  <si>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</si>
  <si>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</si>
  <si>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</si>
  <si>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</si>
  <si>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</si>
  <si>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</si>
  <si>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</si>
  <si>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</si>
  <si>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</si>
  <si>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</si>
  <si>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</si>
  <si>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</si>
  <si>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</si>
  <si>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</si>
  <si>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</si>
  <si>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</si>
  <si>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</si>
  <si>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</si>
  <si>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</si>
  <si>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</si>
  <si>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</si>
  <si>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</si>
  <si>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</si>
  <si>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</si>
  <si>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</si>
  <si>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</si>
  <si>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</si>
  <si>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</si>
  <si>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</si>
  <si>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</si>
  <si>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</si>
  <si>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</si>
  <si>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</si>
  <si>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</si>
  <si>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</si>
  <si>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</si>
  <si>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</si>
  <si>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</si>
  <si>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</si>
  <si>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</si>
  <si>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</si>
  <si>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</si>
  <si>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</si>
  <si>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</si>
  <si>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</si>
  <si>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</si>
  <si>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</si>
  <si>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</si>
  <si>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</si>
  <si>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</si>
  <si>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</si>
  <si>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</si>
  <si>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</si>
  <si>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</si>
  <si>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</si>
  <si>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</si>
  <si>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</si>
  <si>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</si>
  <si>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</si>
  <si>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</si>
  <si>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</si>
  <si>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</si>
  <si>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</si>
  <si>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</si>
  <si>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</si>
  <si>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</si>
  <si>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</si>
  <si>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</si>
  <si>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</si>
  <si>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</si>
  <si>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</si>
  <si>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</si>
  <si>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</si>
  <si>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</si>
  <si>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</si>
  <si>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</si>
  <si>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</si>
  <si>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</si>
  <si>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</si>
  <si>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</si>
  <si>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</si>
  <si>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</si>
  <si>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</si>
  <si>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</si>
  <si>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</si>
  <si>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</si>
  <si>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</si>
  <si>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</si>
  <si>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</si>
  <si>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</si>
  <si>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</si>
  <si>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</si>
  <si>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</si>
  <si>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</si>
  <si>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</si>
  <si>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</si>
  <si>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</si>
  <si>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</si>
  <si>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</si>
  <si>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</si>
  <si>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</si>
  <si>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</si>
  <si>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</si>
  <si>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</si>
  <si>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</si>
  <si>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</si>
  <si>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</si>
  <si>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</si>
  <si>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</si>
  <si>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</si>
  <si>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</si>
  <si>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</si>
  <si>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</si>
  <si>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</si>
  <si>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</si>
  <si>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</si>
  <si>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</si>
  <si>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</si>
  <si>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</si>
  <si>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</si>
  <si>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</si>
  <si>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</si>
  <si>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</si>
  <si>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</si>
  <si>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</si>
  <si>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</si>
  <si>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</si>
  <si>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</si>
  <si>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</si>
  <si>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</si>
  <si>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</si>
  <si>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</si>
  <si>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</si>
  <si>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</si>
  <si>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</si>
  <si>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</si>
  <si>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</si>
  <si>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</si>
  <si>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</si>
  <si>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</si>
  <si>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</si>
  <si>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</si>
  <si>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</si>
  <si>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</si>
  <si>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</si>
  <si>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</si>
  <si>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</si>
  <si>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</si>
  <si>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</si>
  <si>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</si>
  <si>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</si>
  <si>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</si>
  <si>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</si>
  <si>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</si>
  <si>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</si>
  <si>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</si>
  <si>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</si>
  <si>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</si>
  <si>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</si>
  <si>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</si>
  <si>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</si>
  <si>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</si>
  <si>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</si>
  <si>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</si>
  <si>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</si>
  <si>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</si>
  <si>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</si>
  <si>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</si>
  <si>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</si>
  <si>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</si>
  <si>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</si>
  <si>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</si>
  <si>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</si>
  <si>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</si>
  <si>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</si>
  <si>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</si>
  <si>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</si>
  <si>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</si>
  <si>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</si>
  <si>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</si>
  <si>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</si>
  <si>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</si>
  <si>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</si>
  <si>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</si>
  <si>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</si>
  <si>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</si>
  <si>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</si>
  <si>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</si>
  <si>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</si>
  <si>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</si>
  <si>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</si>
  <si>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</si>
  <si>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</si>
  <si>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</si>
  <si>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</si>
  <si>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</si>
  <si>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</si>
  <si>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</si>
  <si>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</si>
  <si>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</si>
  <si>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</si>
  <si>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</si>
  <si>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</si>
  <si>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</si>
  <si>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</si>
  <si>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</si>
  <si>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</si>
  <si>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</si>
  <si>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</si>
  <si>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</si>
  <si>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</si>
  <si>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</si>
  <si>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</si>
  <si>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</si>
  <si>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</si>
  <si>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</si>
  <si>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</si>
  <si>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</si>
  <si>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</si>
  <si>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</si>
  <si>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</si>
  <si>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</si>
  <si>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</si>
  <si>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</si>
  <si>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</si>
  <si>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</si>
  <si>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</si>
  <si>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</si>
  <si>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</si>
  <si>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</si>
  <si>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</si>
  <si>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</si>
  <si>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</si>
  <si>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</si>
  <si>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</si>
  <si>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</si>
  <si>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</si>
  <si>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</si>
  <si>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</si>
  <si>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</si>
  <si>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</si>
  <si>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</si>
  <si>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</si>
  <si>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</si>
  <si>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</si>
  <si>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</si>
  <si>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</si>
  <si>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</si>
  <si>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</si>
  <si>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</si>
  <si>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</si>
  <si>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</si>
  <si>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</si>
  <si>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</si>
  <si>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</si>
  <si>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</si>
  <si>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</si>
  <si>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</si>
  <si>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</si>
  <si>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</si>
  <si>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</si>
  <si>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</si>
  <si>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</si>
  <si>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</si>
  <si>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</si>
  <si>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</si>
  <si>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</si>
  <si>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</si>
  <si>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</si>
  <si>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</si>
  <si>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</si>
  <si>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</si>
  <si>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</si>
  <si>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</si>
  <si>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</si>
  <si>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</si>
  <si>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</si>
  <si>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</si>
  <si>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</si>
  <si>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</si>
  <si>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</si>
  <si>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</si>
  <si>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</si>
  <si>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</si>
  <si>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</si>
  <si>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</si>
  <si>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</si>
  <si>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</si>
  <si>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</si>
  <si>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</si>
  <si>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</si>
  <si>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</si>
  <si>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</si>
  <si>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</si>
  <si>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</si>
  <si>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</si>
  <si>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</si>
  <si>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</si>
  <si>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</si>
  <si>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</si>
  <si>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</si>
  <si>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</si>
  <si>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</si>
  <si>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</si>
  <si>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</si>
  <si>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</si>
  <si>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</si>
  <si>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</si>
  <si>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</si>
  <si>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</si>
  <si>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</si>
  <si>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</si>
  <si>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</si>
  <si>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</si>
  <si>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</si>
  <si>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</si>
  <si>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</si>
  <si>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</si>
  <si>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</si>
  <si>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</si>
  <si>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</si>
  <si>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</si>
  <si>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</si>
  <si>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</si>
  <si>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</si>
  <si>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</si>
  <si>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</si>
  <si>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</si>
  <si>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</si>
  <si>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</si>
  <si>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</si>
  <si>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</si>
  <si>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</si>
  <si>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</si>
  <si>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</si>
  <si>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</si>
  <si>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</si>
  <si>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</si>
  <si>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</si>
  <si>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</si>
  <si>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</si>
  <si>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</si>
  <si>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</si>
  <si>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</si>
  <si>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</si>
  <si>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</si>
  <si>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</si>
  <si>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</si>
  <si>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</si>
  <si>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</si>
  <si>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</si>
  <si>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</si>
  <si>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</si>
  <si>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</si>
  <si>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</si>
  <si>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</si>
  <si>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</si>
  <si>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</si>
  <si>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</si>
  <si>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</si>
  <si>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</si>
  <si>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</si>
  <si>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</si>
  <si>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</si>
  <si>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</si>
  <si>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</si>
  <si>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</si>
  <si>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</si>
  <si>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</si>
  <si>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</si>
  <si>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</si>
  <si>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</si>
  <si>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</si>
  <si>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</si>
  <si>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</si>
  <si>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</si>
  <si>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</si>
  <si>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</si>
  <si>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</si>
  <si>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</si>
  <si>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</si>
  <si>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</si>
  <si>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</si>
  <si>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</si>
  <si>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</si>
  <si>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</si>
  <si>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</si>
  <si>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</si>
  <si>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</si>
  <si>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</si>
  <si>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</si>
  <si>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</si>
  <si>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</si>
  <si>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</si>
  <si>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</si>
  <si>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</si>
  <si>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</si>
  <si>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</si>
  <si>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</si>
  <si>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</si>
  <si>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</si>
  <si>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</si>
  <si>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</si>
  <si>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</si>
  <si>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</si>
  <si>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</si>
  <si>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</si>
  <si>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</si>
  <si>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</si>
  <si>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</si>
  <si>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</si>
  <si>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</si>
  <si>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</si>
  <si>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</si>
  <si>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</si>
  <si>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</si>
  <si>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</si>
  <si>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</si>
  <si>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</si>
  <si>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</si>
  <si>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</si>
  <si>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</si>
  <si>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</si>
  <si>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</si>
  <si>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</si>
  <si>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</si>
  <si>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</si>
  <si>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</si>
  <si>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</si>
  <si>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</si>
  <si>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</si>
  <si>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</si>
  <si>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</si>
  <si>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</si>
  <si>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</si>
  <si>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</si>
  <si>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</si>
  <si>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</si>
  <si>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</si>
  <si>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</si>
  <si>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</si>
  <si>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</si>
  <si>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</si>
  <si>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</si>
  <si>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</si>
  <si>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</si>
  <si>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</si>
  <si>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</si>
  <si>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</si>
  <si>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</si>
  <si>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</si>
  <si>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</si>
  <si>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</si>
  <si>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</si>
  <si>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</si>
  <si>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</si>
  <si>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</si>
  <si>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</si>
  <si>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</si>
  <si>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</si>
  <si>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</si>
  <si>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</si>
  <si>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</si>
  <si>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</si>
  <si>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</si>
  <si>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</si>
  <si>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</si>
  <si>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</si>
  <si>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</si>
  <si>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</si>
  <si>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</si>
  <si>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</si>
  <si>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</si>
  <si>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</si>
  <si>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</si>
  <si>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</si>
  <si>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</si>
  <si>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</si>
  <si>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</si>
  <si>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</si>
  <si>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</si>
  <si>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</si>
  <si>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</si>
  <si>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</si>
  <si>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</si>
  <si>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</si>
  <si>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</si>
  <si>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</si>
  <si>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</si>
  <si>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</si>
  <si>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</si>
  <si>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</si>
  <si>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</si>
  <si>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</si>
  <si>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</si>
  <si>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</si>
  <si>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</si>
  <si>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</si>
  <si>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</si>
  <si>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</si>
  <si>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</si>
  <si>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</si>
  <si>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</si>
  <si>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</si>
  <si>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</si>
  <si>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</si>
  <si>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</si>
  <si>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</si>
  <si>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</si>
  <si>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</si>
  <si>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</si>
  <si>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</si>
  <si>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</si>
  <si>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</si>
  <si>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</si>
  <si>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</si>
  <si>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</si>
  <si>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</si>
  <si>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</si>
  <si>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</si>
  <si>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</si>
  <si>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</si>
  <si>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</si>
  <si>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</si>
  <si>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</si>
  <si>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</si>
  <si>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</si>
  <si>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</si>
  <si>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</si>
  <si>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</si>
  <si>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</si>
  <si>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</si>
  <si>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</si>
  <si>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</si>
  <si>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</si>
  <si>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</si>
  <si>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</si>
  <si>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</si>
  <si>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</si>
  <si>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</si>
  <si>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</si>
  <si>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</si>
  <si>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</si>
  <si>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</si>
  <si>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</si>
  <si>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</si>
  <si>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</si>
  <si>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</si>
  <si>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</si>
  <si>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</si>
  <si>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</si>
  <si>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</si>
  <si>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</si>
  <si>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</si>
  <si>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</si>
  <si>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</si>
  <si>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</si>
  <si>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</si>
  <si>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</si>
  <si>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</si>
  <si>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</si>
  <si>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</si>
  <si>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</si>
  <si>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</si>
  <si>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</si>
  <si>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</si>
  <si>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</si>
  <si>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</si>
  <si>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</si>
  <si>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</si>
  <si>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</si>
  <si>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</si>
  <si>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</si>
  <si>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</si>
  <si>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</si>
  <si>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</si>
  <si>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</si>
  <si>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</si>
  <si>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</si>
  <si>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</si>
  <si>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</si>
  <si>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</si>
  <si>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</si>
  <si>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</si>
  <si>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</si>
  <si>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</si>
  <si>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</si>
  <si>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</si>
  <si>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</si>
  <si>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</si>
  <si>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</si>
  <si>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</si>
  <si>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</si>
  <si>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</si>
  <si>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</si>
  <si>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</si>
  <si>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</si>
  <si>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</si>
  <si>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</si>
  <si>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</si>
  <si>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</si>
  <si>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</si>
  <si>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</si>
  <si>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</si>
  <si>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</si>
  <si>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</si>
  <si>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</si>
  <si>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</si>
  <si>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</si>
  <si>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</si>
  <si>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</si>
  <si>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</si>
  <si>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</si>
  <si>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</si>
  <si>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</si>
  <si>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</si>
  <si>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</si>
  <si>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</si>
  <si>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</si>
  <si>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</si>
  <si>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</si>
  <si>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</si>
  <si>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</si>
  <si>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</si>
  <si>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</si>
  <si>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</si>
  <si>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</si>
  <si>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</si>
  <si>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</si>
  <si>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</si>
  <si>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</si>
  <si>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</si>
  <si>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</si>
  <si>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</si>
  <si>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</si>
  <si>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</si>
  <si>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</si>
  <si>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</si>
  <si>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</si>
  <si>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</si>
  <si>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</si>
  <si>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</si>
  <si>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</si>
  <si>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</si>
  <si>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</si>
  <si>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</si>
  <si>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</si>
  <si>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</si>
  <si>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</si>
  <si>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</si>
  <si>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</si>
  <si>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</si>
  <si>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</si>
  <si>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</si>
  <si>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</si>
  <si>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</si>
  <si>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</si>
  <si>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</si>
  <si>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</si>
  <si>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</si>
  <si>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</si>
  <si>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</si>
  <si>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</si>
  <si>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</si>
  <si>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</si>
  <si>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</si>
  <si>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</si>
  <si>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</si>
  <si>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</si>
  <si>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</si>
  <si>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</si>
  <si>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</si>
  <si>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</si>
  <si>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</si>
  <si>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</si>
  <si>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</si>
  <si>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</si>
  <si>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</si>
  <si>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</si>
  <si>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</si>
  <si>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</si>
  <si>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</si>
  <si>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</si>
  <si>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</si>
  <si>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</si>
  <si>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</si>
  <si>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</si>
  <si>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</si>
  <si>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</si>
  <si>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</si>
  <si>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</si>
  <si>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</si>
  <si>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</si>
  <si>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</si>
  <si>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</si>
  <si>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</si>
  <si>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</si>
  <si>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</si>
  <si>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</si>
  <si>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</si>
  <si>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</si>
  <si>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</si>
  <si>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</si>
  <si>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</si>
  <si>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</si>
  <si>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</si>
  <si>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</si>
  <si>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</si>
  <si>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</si>
  <si>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</si>
  <si>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</si>
  <si>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</si>
  <si>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</si>
  <si>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</si>
  <si>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</si>
  <si>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</si>
  <si>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</si>
  <si>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</si>
  <si>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</si>
  <si>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</si>
  <si>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</si>
  <si>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</si>
  <si>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</si>
  <si>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</si>
  <si>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</si>
  <si>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</si>
  <si>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</si>
  <si>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</si>
  <si>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</si>
  <si>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</si>
  <si>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</si>
  <si>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</si>
  <si>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</si>
  <si>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</si>
  <si>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</si>
  <si>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</si>
  <si>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</si>
  <si>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</si>
  <si>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</si>
  <si>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</si>
  <si>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</si>
  <si>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</si>
  <si>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</si>
  <si>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</si>
  <si>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</si>
  <si>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</si>
  <si>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</si>
  <si>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</si>
  <si>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</si>
  <si>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</si>
  <si>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</si>
  <si>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</si>
  <si>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</si>
  <si>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</si>
  <si>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</si>
  <si>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</si>
  <si>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</si>
  <si>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</si>
  <si>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</si>
  <si>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</si>
  <si>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</si>
  <si>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</si>
  <si>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</si>
  <si>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</si>
  <si>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</si>
  <si>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</si>
  <si>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</si>
  <si>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</si>
  <si>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</si>
  <si>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</si>
  <si>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</si>
  <si>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</si>
  <si>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</si>
  <si>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</si>
  <si>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</si>
  <si>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</si>
  <si>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</si>
  <si>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</si>
  <si>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</si>
  <si>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</si>
  <si>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</si>
  <si>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</si>
  <si>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</si>
  <si>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</si>
  <si>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</si>
  <si>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</si>
  <si>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</si>
  <si>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</si>
  <si>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</si>
  <si>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</si>
  <si>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</si>
  <si>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</si>
  <si>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</si>
  <si>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</si>
  <si>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</si>
  <si>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</si>
  <si>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</si>
  <si>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</si>
  <si>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</si>
  <si>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</si>
  <si>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</si>
  <si>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</si>
  <si>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</si>
  <si>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</si>
  <si>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</si>
  <si>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</si>
  <si>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</si>
  <si>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</si>
  <si>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</si>
  <si>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</si>
  <si>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</si>
  <si>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</si>
  <si>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</si>
  <si>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</si>
  <si>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</si>
  <si>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</si>
  <si>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</si>
  <si>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</si>
  <si>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</si>
  <si>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</si>
  <si>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</si>
  <si>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</si>
  <si>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</si>
  <si>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</si>
  <si>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</si>
  <si>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</si>
  <si>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</si>
  <si>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</si>
  <si>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</si>
  <si>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</si>
  <si>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</si>
  <si>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</si>
  <si>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</si>
  <si>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</si>
  <si>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</si>
  <si>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</si>
  <si>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</si>
  <si>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</si>
  <si>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</si>
  <si>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</si>
  <si>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</si>
  <si>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</si>
  <si>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</si>
  <si>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</si>
  <si>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</si>
  <si>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</si>
  <si>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</si>
  <si>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</si>
  <si>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</si>
  <si>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</si>
  <si>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</si>
  <si>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</si>
  <si>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</si>
  <si>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</si>
  <si>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</si>
  <si>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</si>
  <si>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</si>
  <si>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</si>
  <si>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</si>
  <si>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</si>
  <si>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</si>
  <si>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</si>
  <si>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</si>
  <si>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</si>
  <si>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</si>
  <si>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</si>
  <si>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</si>
  <si>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</si>
  <si>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</si>
  <si>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</si>
  <si>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</si>
  <si>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</si>
  <si>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</si>
  <si>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</si>
  <si>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</si>
  <si>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</si>
  <si>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</si>
  <si>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</si>
  <si>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</si>
  <si>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</si>
  <si>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</si>
  <si>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</si>
  <si>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</si>
  <si>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</si>
  <si>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</si>
  <si>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</si>
  <si>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</si>
  <si>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</si>
  <si>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</si>
  <si>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</si>
  <si>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</si>
  <si>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</si>
  <si>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</si>
  <si>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</si>
  <si>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</si>
  <si>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</si>
  <si>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</si>
  <si>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</si>
  <si>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</si>
  <si>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</si>
  <si>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</si>
  <si>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</si>
  <si>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</si>
  <si>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</si>
  <si>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</si>
  <si>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</si>
  <si>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</si>
  <si>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</si>
  <si>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</si>
  <si>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</si>
  <si>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</si>
  <si>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</si>
  <si>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</si>
  <si>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</si>
  <si>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</si>
  <si>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</si>
  <si>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</si>
  <si>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</si>
  <si>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</si>
  <si>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</si>
  <si>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</si>
  <si>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</si>
  <si>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</si>
  <si>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</si>
  <si>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</si>
  <si>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</si>
  <si>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</si>
  <si>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</si>
  <si>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</si>
  <si>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</si>
  <si>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</si>
  <si>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</si>
  <si>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</si>
  <si>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</si>
  <si>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</si>
  <si>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</si>
  <si>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</si>
  <si>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</si>
  <si>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</si>
  <si>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</si>
  <si>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</si>
  <si>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</si>
  <si>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</si>
  <si>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</si>
  <si>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</si>
  <si>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</si>
  <si>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</si>
  <si>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</si>
  <si>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</si>
  <si>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</si>
  <si>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</si>
  <si>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</si>
  <si>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</si>
  <si>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</si>
  <si>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</si>
  <si>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</si>
  <si>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</si>
  <si>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</si>
  <si>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</si>
  <si>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</si>
  <si>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</si>
  <si>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</si>
  <si>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</si>
  <si>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</si>
  <si>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</si>
  <si>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</si>
  <si>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</si>
  <si>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</si>
  <si>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</si>
  <si>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</si>
  <si>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</si>
  <si>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</si>
  <si>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</si>
  <si>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</si>
  <si>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</si>
  <si>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</si>
  <si>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</si>
  <si>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</si>
  <si>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</si>
  <si>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</si>
  <si>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</si>
  <si>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</si>
  <si>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</si>
  <si>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</si>
  <si>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</si>
  <si>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</si>
  <si>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</si>
  <si>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</si>
  <si>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</si>
  <si>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</si>
  <si>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</si>
  <si>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</si>
  <si>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</si>
  <si>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</si>
  <si>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</si>
  <si>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</si>
  <si>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</si>
  <si>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</si>
  <si>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</si>
  <si>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</si>
  <si>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</si>
  <si>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</si>
  <si>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</si>
  <si>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</si>
  <si>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</si>
  <si>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</si>
  <si>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</si>
  <si>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</si>
  <si>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</si>
  <si>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</si>
  <si>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</si>
  <si>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</si>
  <si>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</si>
  <si>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</si>
  <si>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</si>
  <si>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</si>
  <si>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</si>
  <si>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</si>
  <si>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</si>
  <si>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</si>
  <si>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</si>
  <si>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</si>
  <si>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</si>
  <si>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</si>
  <si>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</si>
  <si>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</si>
  <si>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</si>
  <si>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</si>
  <si>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</si>
  <si>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</si>
  <si>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</si>
  <si>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</si>
  <si>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</si>
  <si>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</si>
  <si>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</si>
  <si>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</si>
  <si>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</si>
  <si>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</si>
  <si>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</si>
  <si>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</si>
  <si>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</si>
  <si>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</si>
  <si>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</si>
  <si>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</si>
  <si>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</si>
  <si>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</si>
  <si>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</si>
  <si>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</si>
  <si>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</si>
  <si>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</si>
  <si>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</si>
  <si>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</si>
  <si>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</si>
  <si>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</si>
  <si>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</si>
  <si>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</si>
  <si>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</si>
  <si>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</si>
  <si>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</si>
  <si>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</si>
  <si>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</si>
  <si>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</si>
  <si>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</si>
  <si>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</si>
  <si>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</si>
  <si>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</si>
  <si>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</si>
  <si>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</si>
  <si>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</si>
  <si>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</si>
  <si>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</si>
  <si>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</si>
  <si>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</si>
  <si>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</si>
  <si>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</si>
  <si>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</si>
  <si>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</si>
  <si>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</si>
  <si>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</si>
  <si>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</si>
  <si>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</si>
  <si>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</si>
  <si>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</si>
  <si>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</si>
  <si>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</si>
  <si>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</si>
  <si>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</si>
  <si>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</si>
  <si>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</si>
  <si>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</si>
  <si>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</si>
  <si>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</si>
  <si>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</si>
  <si>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</si>
  <si>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</si>
  <si>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</si>
  <si>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</si>
  <si>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</si>
  <si>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</si>
  <si>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</si>
  <si>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</si>
  <si>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</si>
  <si>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</si>
  <si>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</si>
  <si>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</si>
  <si>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</si>
  <si>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</si>
  <si>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</si>
  <si>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</si>
  <si>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</si>
  <si>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</si>
  <si>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</si>
  <si>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</si>
  <si>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</si>
  <si>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</si>
  <si>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</si>
  <si>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</si>
  <si>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</si>
  <si>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</si>
  <si>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</si>
  <si>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</si>
  <si>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</si>
  <si>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</si>
  <si>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</si>
  <si>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</si>
  <si>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</si>
  <si>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</si>
  <si>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</si>
  <si>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</si>
  <si>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</si>
  <si>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</si>
  <si>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</si>
  <si>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</si>
  <si>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</si>
  <si>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</si>
  <si>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</si>
  <si>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</si>
  <si>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</si>
  <si>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</si>
  <si>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</si>
  <si>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</si>
  <si>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</si>
  <si>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</si>
  <si>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</si>
  <si>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</si>
  <si>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</si>
  <si>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</si>
  <si>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</si>
  <si>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</si>
  <si>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</si>
  <si>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</si>
  <si>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</si>
  <si>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</si>
  <si>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</si>
  <si>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</si>
  <si>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</si>
  <si>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</si>
  <si>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</si>
  <si>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</si>
  <si>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</si>
  <si>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</si>
  <si>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</si>
  <si>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</si>
  <si>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</si>
  <si>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</si>
  <si>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</si>
  <si>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</si>
  <si>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</si>
  <si>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</si>
  <si>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</si>
  <si>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</si>
  <si>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</si>
  <si>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</si>
  <si>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</si>
  <si>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</si>
  <si>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</si>
  <si>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</si>
  <si>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</si>
  <si>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</si>
  <si>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</si>
  <si>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</si>
  <si>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</si>
  <si>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</si>
  <si>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</si>
  <si>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</si>
  <si>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</si>
  <si>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</si>
  <si>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</si>
  <si>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</si>
  <si>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</si>
  <si>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</si>
  <si>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</si>
  <si>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</si>
  <si>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</si>
  <si>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</si>
  <si>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</si>
  <si>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</si>
  <si>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</si>
  <si>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</si>
  <si>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</si>
  <si>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</si>
  <si>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</si>
  <si>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</si>
  <si>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</si>
  <si>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</si>
  <si>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</si>
  <si>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</si>
  <si>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</si>
  <si>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</si>
  <si>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</si>
  <si>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</si>
  <si>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</si>
  <si>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</si>
  <si>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</si>
  <si>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</si>
  <si>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</si>
  <si>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</si>
  <si>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</si>
  <si>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</si>
  <si>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</si>
  <si>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</si>
  <si>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</si>
  <si>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</si>
  <si>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</si>
  <si>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</si>
  <si>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</si>
  <si>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</si>
  <si>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</si>
  <si>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</si>
  <si>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</si>
  <si>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</si>
  <si>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</si>
  <si>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</si>
  <si>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</si>
  <si>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</si>
  <si>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</si>
  <si>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</si>
  <si>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</si>
  <si>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</si>
  <si>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</si>
  <si>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</si>
  <si>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</si>
  <si>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</si>
  <si>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</si>
  <si>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</si>
  <si>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</si>
  <si>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</si>
  <si>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</si>
  <si>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</si>
  <si>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</si>
  <si>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</si>
  <si>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</si>
  <si>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</si>
  <si>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</si>
  <si>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</si>
  <si>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</si>
  <si>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</si>
  <si>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</si>
  <si>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</si>
  <si>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</si>
  <si>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</si>
  <si>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</si>
  <si>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</si>
  <si>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</si>
  <si>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</si>
  <si>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</si>
  <si>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</si>
  <si>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</si>
  <si>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</si>
  <si>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</si>
  <si>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</si>
  <si>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</si>
  <si>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</si>
  <si>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</si>
  <si>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</si>
  <si>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</si>
  <si>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</si>
  <si>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</si>
  <si>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</si>
  <si>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</si>
  <si>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</si>
  <si>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</si>
  <si>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</si>
  <si>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</si>
  <si>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</si>
  <si>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</si>
  <si>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</si>
  <si>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</si>
  <si>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</si>
  <si>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</si>
  <si>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</si>
  <si>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</si>
  <si>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</si>
  <si>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</si>
  <si>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</si>
  <si>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</si>
  <si>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</si>
  <si>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</si>
  <si>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</si>
  <si>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</si>
  <si>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</si>
  <si>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</si>
  <si>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</si>
  <si>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</si>
  <si>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</si>
  <si>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</si>
  <si>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</si>
  <si>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</si>
  <si>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</si>
  <si>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</si>
  <si>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</si>
  <si>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</si>
  <si>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</si>
  <si>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</si>
  <si>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</si>
  <si>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</si>
  <si>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</si>
  <si>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</si>
  <si>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</si>
  <si>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</si>
  <si>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</si>
  <si>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</si>
  <si>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</si>
  <si>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</si>
  <si>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</si>
  <si>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</si>
  <si>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</si>
  <si>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</si>
  <si>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</si>
  <si>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</si>
  <si>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</si>
  <si>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</si>
  <si>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</si>
  <si>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</si>
  <si>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</si>
  <si>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</si>
  <si>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</si>
  <si>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</si>
  <si>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</si>
  <si>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</si>
  <si>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</si>
  <si>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</si>
  <si>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</si>
  <si>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</si>
  <si>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</si>
  <si>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</si>
  <si>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</si>
  <si>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</si>
  <si>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</si>
  <si>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</si>
  <si>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</si>
  <si>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</si>
  <si>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</si>
  <si>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</si>
  <si>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</si>
  <si>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</si>
  <si>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</si>
  <si>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</si>
  <si>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</si>
  <si>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</si>
  <si>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</si>
  <si>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</si>
  <si>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</si>
  <si>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</si>
  <si>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</si>
  <si>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</si>
  <si>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</si>
  <si>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</si>
  <si>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</si>
  <si>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</si>
  <si>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</si>
  <si>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</si>
  <si>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</si>
  <si>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</si>
  <si>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</si>
  <si>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</si>
  <si>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</si>
  <si>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</si>
  <si>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</si>
  <si>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</si>
  <si>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</si>
  <si>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</si>
  <si>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</si>
  <si>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</si>
  <si>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</si>
  <si>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</si>
  <si>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</si>
  <si>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</si>
  <si>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</si>
  <si>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</si>
  <si>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</si>
  <si>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</si>
  <si>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</si>
  <si>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</si>
  <si>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</si>
  <si>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</si>
  <si>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</si>
  <si>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</si>
  <si>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</si>
  <si>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</si>
  <si>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</si>
  <si>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</si>
  <si>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</si>
  <si>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</si>
  <si>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</si>
  <si>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</si>
  <si>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</si>
  <si>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</si>
  <si>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</si>
  <si>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</si>
  <si>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</si>
  <si>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</si>
  <si>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</si>
  <si>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</si>
  <si>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</si>
  <si>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</si>
  <si>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</si>
  <si>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</si>
  <si>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</si>
  <si>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</si>
  <si>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</si>
  <si>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</si>
  <si>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</si>
  <si>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</si>
  <si>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</si>
  <si>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</si>
  <si>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</si>
  <si>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</si>
  <si>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</si>
  <si>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</si>
  <si>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</si>
  <si>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</si>
  <si>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</si>
  <si>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</si>
  <si>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</si>
  <si>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</si>
  <si>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</si>
  <si>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</si>
  <si>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</si>
  <si>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</si>
  <si>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</si>
  <si>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</si>
  <si>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</si>
  <si>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</si>
  <si>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</si>
  <si>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</si>
  <si>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</si>
  <si>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</si>
  <si>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</si>
  <si>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</si>
  <si>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</si>
  <si>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</si>
  <si>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</si>
  <si>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</si>
  <si>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</si>
  <si>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</si>
  <si>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</si>
  <si>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</si>
  <si>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</si>
  <si>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</si>
  <si>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</si>
  <si>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</si>
  <si>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</si>
  <si>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</si>
  <si>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</si>
  <si>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</si>
  <si>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</si>
  <si>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</si>
  <si>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</si>
  <si>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</si>
  <si>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</si>
  <si>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</si>
  <si>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</si>
  <si>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</si>
  <si>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</si>
  <si>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</si>
  <si>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</si>
  <si>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</si>
  <si>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</si>
  <si>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</si>
  <si>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</si>
  <si>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</si>
  <si>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</si>
  <si>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</si>
  <si>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</si>
  <si>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</si>
  <si>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</si>
  <si>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</si>
  <si>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</si>
  <si>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</si>
  <si>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</si>
  <si>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</si>
  <si>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</si>
  <si>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</si>
  <si>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</si>
  <si>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</si>
  <si>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</si>
  <si>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</si>
  <si>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</si>
  <si>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</si>
  <si>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</si>
  <si>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</si>
  <si>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</si>
  <si>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</si>
  <si>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</si>
  <si>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</si>
  <si>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</si>
  <si>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</si>
  <si>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</si>
  <si>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</si>
  <si>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</si>
  <si>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</si>
  <si>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</si>
  <si>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</si>
  <si>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</si>
  <si>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</si>
  <si>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</si>
  <si>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</si>
  <si>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</si>
  <si>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</si>
  <si>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</si>
  <si>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</si>
  <si>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</si>
  <si>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</si>
  <si>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</si>
  <si>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</si>
  <si>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</si>
  <si>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</si>
  <si>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</si>
  <si>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</si>
  <si>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</si>
  <si>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</si>
  <si>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</si>
  <si>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</si>
  <si>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</si>
  <si>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</si>
  <si>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</si>
  <si>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</si>
  <si>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</si>
  <si>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</si>
  <si>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</si>
  <si>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</si>
  <si>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</si>
  <si>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</si>
  <si>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</si>
  <si>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</si>
  <si>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</si>
  <si>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</si>
  <si>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</si>
  <si>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</si>
  <si>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</si>
  <si>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</si>
  <si>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</si>
  <si>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</si>
  <si>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</si>
  <si>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</si>
  <si>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</si>
  <si>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</si>
  <si>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</si>
  <si>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</si>
  <si>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</si>
  <si>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</si>
  <si>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</si>
  <si>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</si>
  <si>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</si>
  <si>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</si>
  <si>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</si>
  <si>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</si>
  <si>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</si>
  <si>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</si>
  <si>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</si>
  <si>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</si>
  <si>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</si>
  <si>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</si>
  <si>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</si>
  <si>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</si>
  <si>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</si>
  <si>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</si>
  <si>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</si>
  <si>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</si>
  <si>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</si>
  <si>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</si>
  <si>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</si>
  <si>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</si>
  <si>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</si>
  <si>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</si>
  <si>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</si>
  <si>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</si>
  <si>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</si>
  <si>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</si>
  <si>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</si>
  <si>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</si>
  <si>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</si>
  <si>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</si>
  <si>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</si>
  <si>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</si>
  <si>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</si>
  <si>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</si>
  <si>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</si>
  <si>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</si>
  <si>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</si>
  <si>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</si>
  <si>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</si>
  <si>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</si>
  <si>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</si>
  <si>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</si>
  <si>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</si>
  <si>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</si>
  <si>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</si>
  <si>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</si>
  <si>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</si>
  <si>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</si>
  <si>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</si>
  <si>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</si>
  <si>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</si>
  <si>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</si>
  <si>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</si>
  <si>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</si>
  <si>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</si>
  <si>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</si>
  <si>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</si>
  <si>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</si>
  <si>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</si>
  <si>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</si>
  <si>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</si>
  <si>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</si>
  <si>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</si>
  <si>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</si>
  <si>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</si>
  <si>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</si>
  <si>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</si>
  <si>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</si>
  <si>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</si>
  <si>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</si>
  <si>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</si>
  <si>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</si>
  <si>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</si>
  <si>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</si>
  <si>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</si>
  <si>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</si>
  <si>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</si>
  <si>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</si>
  <si>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</si>
  <si>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</si>
  <si>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</si>
  <si>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</si>
  <si>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</si>
  <si>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</si>
  <si>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</si>
  <si>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</si>
  <si>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</si>
  <si>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</si>
  <si>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</si>
  <si>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</si>
  <si>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</si>
  <si>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</si>
  <si>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</si>
  <si>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</si>
  <si>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</si>
  <si>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</si>
  <si>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</si>
  <si>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</si>
  <si>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</si>
  <si>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</si>
  <si>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</si>
  <si>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</si>
  <si>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</si>
  <si>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</si>
  <si>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</si>
  <si>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</si>
  <si>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</si>
  <si>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</si>
  <si>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</si>
  <si>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</si>
  <si>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</si>
  <si>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</si>
  <si>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</si>
  <si>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</si>
  <si>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</si>
  <si>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</si>
  <si>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</si>
  <si>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</si>
  <si>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</si>
  <si>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</si>
  <si>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</si>
  <si>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</si>
  <si>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</si>
  <si>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</si>
  <si>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</si>
  <si>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</si>
  <si>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</si>
  <si>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</si>
  <si>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</si>
  <si>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</si>
  <si>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</si>
  <si>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</si>
  <si>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</si>
  <si>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</si>
  <si>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</si>
  <si>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</si>
  <si>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</si>
  <si>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</si>
  <si>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</si>
  <si>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</si>
  <si>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</si>
  <si>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</si>
  <si>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</si>
  <si>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</si>
  <si>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</si>
  <si>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</si>
  <si>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</si>
  <si>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</si>
  <si>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</si>
  <si>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</si>
  <si>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</si>
  <si>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</si>
  <si>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</si>
  <si>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</si>
  <si>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</si>
  <si>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</si>
  <si>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</si>
  <si>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</si>
  <si>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</si>
  <si>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</si>
  <si>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</si>
  <si>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</si>
  <si>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</si>
  <si>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</si>
  <si>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</si>
  <si>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</si>
  <si>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</si>
  <si>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</si>
  <si>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</si>
  <si>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</si>
  <si>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</si>
  <si>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</si>
  <si>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</si>
  <si>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</si>
  <si>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</si>
  <si>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</si>
  <si>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</si>
  <si>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</si>
  <si>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</si>
  <si>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</si>
  <si>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</si>
  <si>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</si>
  <si>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</si>
  <si>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</si>
  <si>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</si>
  <si>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</si>
  <si>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</si>
  <si>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</si>
  <si>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</si>
  <si>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</si>
  <si>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</si>
  <si>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</si>
  <si>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</si>
  <si>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</si>
  <si>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</si>
  <si>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</si>
  <si>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</si>
  <si>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</si>
  <si>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</si>
  <si>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</si>
  <si>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</si>
  <si>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</si>
  <si>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</si>
  <si>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</si>
  <si>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</si>
  <si>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</si>
  <si>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</si>
  <si>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</si>
  <si>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</si>
  <si>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</si>
  <si>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</si>
  <si>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</si>
  <si>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</si>
  <si>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</si>
  <si>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</si>
  <si>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</si>
  <si>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</si>
  <si>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</si>
  <si>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</si>
  <si>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</si>
  <si>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</si>
  <si>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</si>
  <si>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</si>
  <si>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</si>
  <si>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</si>
  <si>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</si>
  <si>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</si>
  <si>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</si>
  <si>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</si>
  <si>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</si>
  <si>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</si>
  <si>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</si>
  <si>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</si>
  <si>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</si>
  <si>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</si>
  <si>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</si>
  <si>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</si>
  <si>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</si>
  <si>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</si>
  <si>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</si>
  <si>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</si>
  <si>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</si>
  <si>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</si>
  <si>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</si>
  <si>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</si>
  <si>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</si>
  <si>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</si>
  <si>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</si>
  <si>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</si>
  <si>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</si>
  <si>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</si>
  <si>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</si>
  <si>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</si>
  <si>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</si>
  <si>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</si>
  <si>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</si>
  <si>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</si>
  <si>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</si>
  <si>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</si>
  <si>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</si>
  <si>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</si>
  <si>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</si>
  <si>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</si>
  <si>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</si>
  <si>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</si>
  <si>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</si>
  <si>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</si>
  <si>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</si>
  <si>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</si>
  <si>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</si>
  <si>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</si>
  <si>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</si>
  <si>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</si>
  <si>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</si>
  <si>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</si>
  <si>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</si>
  <si>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</si>
  <si>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</si>
  <si>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</si>
  <si>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</si>
  <si>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</si>
  <si>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</si>
  <si>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</si>
  <si>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</si>
  <si>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</si>
  <si>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</si>
  <si>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</si>
  <si>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</si>
  <si>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</si>
  <si>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</si>
  <si>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</si>
  <si>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</si>
  <si>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</si>
  <si>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</si>
  <si>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</si>
  <si>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</si>
  <si>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</si>
  <si>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</si>
  <si>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</si>
  <si>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</si>
  <si>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</si>
  <si>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</si>
  <si>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</si>
  <si>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</si>
  <si>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</si>
  <si>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</si>
  <si>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</si>
  <si>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</si>
  <si>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</si>
  <si>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</si>
  <si>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</si>
  <si>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</si>
  <si>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</si>
  <si>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</si>
  <si>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</si>
  <si>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</si>
  <si>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</si>
  <si>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</si>
  <si>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</si>
  <si>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</si>
  <si>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</si>
  <si>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</si>
  <si>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</si>
  <si>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</si>
  <si>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</si>
  <si>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</si>
  <si>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</si>
  <si>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</si>
  <si>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</si>
  <si>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</si>
  <si>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</si>
  <si>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</si>
  <si>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</si>
  <si>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</si>
  <si>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</si>
  <si>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</si>
  <si>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</si>
  <si>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</si>
  <si>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</si>
  <si>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</si>
  <si>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</si>
  <si>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</si>
  <si>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</si>
  <si>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</si>
  <si>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</si>
  <si>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</si>
  <si>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</si>
  <si>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</si>
  <si>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</si>
  <si>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</si>
  <si>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</si>
  <si>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</si>
  <si>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</si>
  <si>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</si>
  <si>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</si>
  <si>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</si>
  <si>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</si>
  <si>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</si>
  <si>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</si>
  <si>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</si>
  <si>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</si>
  <si>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</si>
  <si>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</si>
  <si>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</si>
  <si>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</si>
  <si>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</si>
  <si>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</si>
  <si>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</si>
  <si>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</si>
  <si>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</si>
  <si>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</si>
  <si>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</si>
  <si>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</si>
  <si>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</si>
  <si>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</si>
  <si>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</si>
  <si>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</si>
  <si>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</si>
  <si>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</si>
  <si>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</si>
  <si>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</si>
  <si>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</si>
  <si>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</si>
  <si>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</si>
  <si>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</si>
  <si>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</si>
  <si>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</si>
  <si>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</si>
  <si>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</si>
  <si>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</si>
  <si>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</si>
  <si>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</si>
  <si>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</si>
  <si>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</si>
  <si>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</si>
  <si>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</si>
  <si>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</si>
  <si>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</si>
  <si>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</si>
  <si>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</si>
  <si>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</si>
  <si>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</si>
  <si>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</si>
  <si>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</si>
  <si>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</si>
  <si>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</si>
  <si>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</si>
  <si>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</si>
  <si>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</si>
  <si>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</si>
  <si>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</si>
  <si>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</si>
  <si>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</si>
  <si>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</si>
  <si>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</si>
  <si>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</si>
  <si>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</si>
  <si>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</si>
  <si>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</si>
  <si>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</si>
  <si>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</si>
  <si>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</si>
  <si>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</si>
  <si>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</si>
  <si>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</si>
  <si>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</si>
  <si>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</si>
  <si>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</si>
  <si>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</si>
  <si>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</si>
  <si>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</si>
  <si>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</si>
  <si>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</si>
  <si>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</si>
  <si>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</si>
  <si>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</si>
  <si>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</si>
  <si>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</si>
  <si>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</si>
  <si>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</si>
  <si>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</si>
  <si>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</si>
  <si>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</si>
  <si>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</si>
  <si>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</si>
  <si>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</si>
  <si>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</si>
  <si>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</si>
  <si>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</si>
  <si>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</si>
  <si>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</si>
  <si>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</si>
  <si>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</si>
  <si>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</si>
  <si>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</si>
  <si>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</si>
  <si>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</si>
  <si>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</si>
  <si>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</si>
  <si>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</si>
  <si>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</si>
  <si>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</si>
  <si>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</si>
  <si>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</si>
  <si>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</si>
  <si>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</si>
  <si>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</si>
  <si>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</si>
  <si>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</si>
  <si>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</si>
  <si>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</si>
  <si>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</si>
  <si>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</si>
  <si>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</si>
  <si>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</si>
  <si>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</si>
  <si>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</si>
  <si>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</si>
  <si>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</si>
  <si>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</si>
  <si>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</si>
  <si>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</si>
  <si>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</si>
  <si>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</si>
  <si>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</si>
  <si>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</si>
  <si>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</si>
  <si>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</si>
  <si>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</si>
  <si>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</si>
  <si>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</si>
  <si>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</si>
  <si>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</si>
  <si>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</si>
  <si>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</si>
  <si>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</si>
  <si>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</si>
  <si>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</si>
  <si>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</si>
  <si>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</si>
  <si>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</si>
  <si>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</si>
  <si>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</si>
  <si>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</si>
  <si>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</si>
  <si>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</si>
  <si>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</si>
  <si>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</si>
  <si>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</si>
  <si>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</si>
  <si>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</si>
  <si>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</si>
  <si>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</si>
  <si>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</si>
  <si>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</si>
  <si>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</si>
  <si>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</si>
  <si>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</si>
  <si>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</si>
  <si>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</si>
  <si>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</si>
  <si>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</si>
  <si>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</si>
  <si>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</si>
  <si>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</si>
  <si>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</si>
  <si>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</si>
  <si>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</si>
  <si>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</si>
  <si>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</si>
  <si>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</si>
  <si>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</si>
  <si>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</si>
  <si>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</si>
  <si>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</si>
  <si>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</si>
  <si>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</si>
  <si>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</si>
  <si>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</si>
  <si>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</si>
  <si>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</si>
  <si>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</si>
  <si>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</si>
  <si>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</si>
  <si>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</si>
  <si>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</si>
  <si>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</si>
  <si>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</si>
  <si>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</si>
  <si>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</si>
  <si>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</si>
  <si>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</si>
  <si>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</si>
  <si>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</si>
  <si>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</si>
  <si>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</si>
  <si>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</si>
  <si>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</si>
  <si>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</si>
  <si>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</si>
  <si>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</si>
  <si>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</si>
  <si>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</si>
  <si>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</si>
  <si>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</si>
  <si>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</si>
  <si>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</si>
  <si>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</si>
  <si>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</si>
  <si>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</si>
  <si>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</si>
  <si>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</si>
  <si>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</si>
  <si>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</si>
  <si>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</si>
  <si>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</si>
  <si>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</si>
  <si>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</si>
  <si>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</si>
  <si>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</si>
  <si>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</si>
  <si>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</si>
  <si>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</si>
  <si>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</si>
  <si>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</si>
  <si>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</si>
  <si>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</si>
  <si>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</si>
  <si>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</si>
  <si>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</si>
  <si>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</si>
  <si>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</si>
  <si>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</si>
  <si>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</si>
  <si>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</si>
  <si>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</si>
  <si>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</si>
  <si>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</si>
  <si>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</si>
  <si>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</si>
  <si>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</si>
  <si>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</si>
  <si>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</si>
  <si>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</si>
  <si>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</si>
  <si>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</si>
  <si>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</si>
  <si>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</si>
  <si>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</si>
  <si>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</si>
  <si>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</si>
  <si>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</si>
  <si>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</si>
  <si>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</si>
  <si>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</si>
  <si>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</si>
  <si>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</si>
  <si>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</si>
  <si>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</si>
  <si>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</si>
  <si>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</si>
  <si>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</si>
  <si>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</si>
  <si>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</si>
  <si>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</si>
  <si>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</si>
  <si>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</si>
  <si>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</si>
  <si>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</si>
  <si>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</si>
  <si>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</si>
  <si>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</si>
  <si>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</si>
  <si>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</si>
  <si>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</si>
  <si>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</si>
  <si>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</si>
  <si>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</si>
  <si>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</si>
  <si>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</si>
  <si>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</si>
  <si>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</si>
  <si>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</si>
  <si>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</si>
  <si>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</si>
  <si>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</si>
  <si>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</si>
  <si>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</si>
  <si>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</si>
  <si>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</si>
  <si>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</si>
  <si>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</si>
  <si>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</si>
  <si>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</si>
  <si>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</si>
  <si>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</si>
  <si>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</si>
  <si>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</si>
  <si>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</si>
  <si>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</si>
  <si>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</si>
  <si>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</si>
  <si>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</si>
  <si>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</si>
  <si>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</si>
  <si>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</si>
  <si>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</si>
  <si>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</si>
  <si>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</si>
  <si>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</si>
  <si>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</si>
  <si>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</si>
  <si>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</si>
  <si>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</si>
  <si>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</si>
  <si>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</si>
  <si>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</si>
  <si>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</si>
  <si>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</si>
  <si>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</si>
  <si>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</si>
  <si>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</si>
  <si>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</si>
  <si>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</si>
  <si>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</si>
  <si>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</si>
  <si>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</si>
  <si>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</si>
  <si>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</si>
  <si>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</si>
  <si>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</si>
  <si>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</si>
  <si>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</si>
  <si>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</si>
  <si>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</si>
  <si>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</si>
  <si>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</si>
  <si>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</si>
  <si>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</si>
  <si>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</si>
  <si>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</si>
  <si>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</si>
  <si>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</si>
  <si>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</si>
  <si>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</si>
  <si>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</si>
  <si>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</si>
  <si>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</si>
  <si>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</si>
  <si>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</si>
  <si>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</si>
  <si>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</si>
  <si>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</si>
  <si>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</si>
  <si>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</si>
  <si>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</si>
  <si>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</si>
  <si>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</si>
  <si>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</si>
  <si>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</si>
  <si>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</si>
  <si>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</si>
  <si>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</si>
  <si>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</si>
  <si>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</si>
  <si>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</si>
  <si>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</si>
  <si>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</si>
  <si>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</si>
  <si>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</si>
  <si>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</si>
  <si>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</si>
  <si>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</si>
  <si>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</si>
  <si>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</si>
  <si>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</si>
  <si>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</si>
  <si>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</si>
  <si>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</si>
  <si>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</si>
  <si>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</si>
  <si>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</si>
  <si>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</si>
  <si>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</si>
  <si>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</si>
  <si>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</si>
  <si>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</si>
  <si>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</si>
  <si>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</si>
  <si>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</si>
  <si>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</si>
  <si>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</si>
  <si>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</si>
  <si>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</si>
  <si>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</si>
  <si>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</si>
  <si>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</si>
  <si>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</si>
  <si>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</si>
  <si>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</si>
  <si>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</si>
  <si>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</si>
  <si>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</si>
  <si>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</si>
  <si>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</si>
  <si>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</si>
  <si>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</si>
  <si>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</si>
  <si>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</si>
  <si>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</si>
  <si>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</si>
  <si>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</si>
  <si>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</si>
  <si>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</si>
  <si>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</si>
  <si>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</si>
  <si>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</si>
  <si>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</si>
  <si>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</si>
  <si>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</si>
  <si>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</si>
  <si>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</si>
  <si>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</si>
  <si>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</si>
  <si>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</si>
  <si>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</si>
  <si>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</si>
  <si>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</si>
  <si>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</si>
  <si>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</si>
  <si>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</si>
  <si>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</si>
  <si>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</si>
  <si>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</si>
  <si>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</si>
  <si>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</si>
  <si>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</si>
  <si>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</si>
  <si>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</si>
  <si>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</si>
  <si>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</si>
  <si>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</si>
  <si>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</si>
  <si>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</si>
  <si>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</si>
  <si>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</si>
  <si>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</si>
  <si>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</si>
  <si>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</si>
  <si>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</si>
  <si>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</si>
  <si>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</si>
  <si>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</si>
  <si>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</si>
  <si>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</si>
  <si>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</si>
  <si>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</si>
  <si>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</si>
  <si>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</si>
  <si>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</si>
  <si>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</si>
  <si>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</si>
  <si>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</si>
  <si>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</si>
  <si>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</si>
  <si>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</si>
  <si>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</si>
  <si>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</si>
  <si>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</si>
  <si>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</si>
  <si>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</si>
  <si>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</si>
  <si>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</si>
  <si>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</si>
  <si>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</si>
  <si>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</si>
  <si>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</si>
  <si>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</si>
  <si>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</si>
  <si>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</si>
  <si>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</si>
  <si>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</si>
  <si>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</si>
  <si>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</si>
  <si>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</si>
  <si>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</si>
  <si>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</si>
  <si>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</si>
  <si>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</si>
  <si>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</si>
  <si>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</si>
  <si>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</si>
  <si>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</si>
  <si>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</si>
  <si>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</si>
  <si>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</si>
  <si>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</si>
  <si>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</si>
  <si>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</si>
  <si>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</si>
  <si>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</si>
  <si>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</si>
  <si>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</si>
  <si>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</si>
  <si>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</si>
  <si>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</si>
  <si>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</si>
  <si>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</si>
  <si>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</si>
  <si>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</si>
  <si>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</si>
  <si>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</si>
  <si>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</si>
  <si>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</si>
  <si>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</si>
  <si>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</si>
  <si>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</si>
  <si>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</si>
  <si>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</si>
  <si>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</si>
  <si>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</si>
  <si>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</si>
  <si>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</si>
  <si>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</si>
  <si>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</si>
  <si>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</si>
  <si>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</si>
  <si>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</si>
  <si>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</si>
  <si>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</si>
  <si>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</si>
  <si>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</si>
  <si>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</si>
  <si>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</si>
  <si>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</si>
  <si>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</si>
  <si>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</si>
  <si>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</si>
  <si>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</si>
  <si>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</si>
  <si>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</si>
  <si>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</si>
  <si>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</si>
  <si>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</si>
  <si>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</si>
  <si>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</si>
  <si>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</si>
  <si>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</si>
  <si>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</si>
  <si>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</si>
  <si>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</si>
  <si>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</si>
  <si>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</si>
  <si>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</si>
  <si>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</si>
  <si>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</si>
  <si>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</si>
  <si>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</si>
  <si>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</si>
  <si>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</si>
  <si>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</si>
  <si>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</si>
  <si>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</si>
  <si>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</si>
  <si>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</si>
  <si>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</si>
  <si>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</si>
  <si>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</si>
  <si>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</si>
  <si>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</si>
  <si>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</si>
  <si>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</si>
  <si>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</si>
  <si>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</si>
  <si>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</si>
  <si>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</si>
  <si>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</si>
  <si>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</si>
  <si>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</si>
  <si>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</si>
  <si>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</si>
  <si>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</si>
  <si>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</si>
  <si>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</si>
  <si>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</si>
  <si>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</si>
  <si>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</si>
  <si>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</si>
  <si>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</si>
  <si>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</si>
  <si>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</si>
  <si>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</si>
  <si>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</si>
  <si>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</si>
  <si>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</si>
  <si>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</si>
  <si>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</si>
  <si>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</si>
  <si>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</si>
  <si>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</si>
  <si>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</si>
  <si>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</si>
  <si>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</si>
  <si>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</si>
  <si>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</si>
  <si>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</si>
  <si>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</si>
  <si>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</si>
  <si>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</si>
  <si>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</si>
  <si>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</si>
  <si>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</si>
  <si>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</si>
  <si>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</si>
  <si>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</si>
  <si>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</si>
  <si>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</si>
  <si>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</si>
  <si>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</si>
  <si>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</si>
  <si>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</si>
  <si>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</si>
  <si>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</si>
  <si>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</si>
  <si>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</si>
  <si>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</si>
  <si>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</si>
  <si>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</si>
  <si>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</si>
  <si>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</si>
  <si>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</si>
  <si>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</si>
  <si>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</si>
  <si>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</si>
  <si>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</si>
  <si>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</si>
  <si>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</si>
  <si>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</si>
  <si>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</si>
  <si>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</si>
  <si>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</si>
  <si>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</si>
  <si>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</si>
  <si>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</si>
  <si>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</si>
  <si>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</si>
  <si>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</si>
  <si>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</si>
  <si>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</si>
  <si>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</si>
  <si>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</si>
  <si>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</si>
  <si>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</si>
  <si>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</si>
  <si>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</si>
  <si>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</si>
  <si>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</si>
  <si>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</si>
  <si>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</si>
  <si>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</si>
  <si>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</si>
  <si>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</si>
  <si>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</si>
  <si>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</si>
  <si>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</si>
  <si>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</si>
  <si>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</si>
  <si>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</si>
  <si>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</si>
  <si>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</si>
  <si>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</si>
  <si>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</si>
  <si>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</si>
  <si>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</si>
  <si>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</si>
  <si>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</si>
  <si>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</si>
  <si>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</si>
  <si>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</si>
  <si>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</si>
  <si>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</si>
  <si>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</si>
  <si>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</si>
  <si>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</si>
  <si>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</si>
  <si>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</si>
  <si>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</si>
  <si>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</si>
  <si>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</si>
  <si>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</si>
  <si>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</si>
  <si>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</si>
  <si>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</si>
  <si>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</si>
  <si>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</si>
  <si>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</si>
  <si>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</si>
  <si>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</si>
  <si>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</si>
  <si>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</si>
  <si>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</si>
  <si>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</si>
  <si>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</si>
  <si>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</si>
  <si>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</si>
  <si>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</si>
  <si>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</si>
  <si>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</si>
  <si>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</si>
  <si>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</si>
  <si>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</si>
  <si>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</si>
  <si>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</si>
  <si>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</si>
  <si>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</si>
  <si>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</si>
  <si>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</si>
  <si>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</si>
  <si>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</si>
  <si>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</si>
  <si>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</si>
  <si>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</si>
  <si>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</si>
  <si>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</si>
  <si>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</si>
  <si>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</si>
  <si>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</si>
  <si>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</si>
  <si>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</si>
  <si>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</si>
  <si>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</si>
  <si>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</si>
  <si>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</si>
  <si>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</si>
  <si>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</si>
  <si>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</si>
  <si>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</si>
  <si>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</si>
  <si>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</si>
  <si>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</si>
  <si>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</si>
  <si>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</si>
  <si>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</si>
  <si>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</si>
  <si>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</si>
  <si>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</si>
  <si>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</si>
  <si>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</si>
  <si>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</si>
  <si>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</si>
  <si>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</si>
  <si>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</si>
  <si>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</si>
  <si>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</si>
  <si>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</si>
  <si>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</si>
  <si>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</si>
  <si>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</si>
  <si>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</si>
  <si>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</si>
  <si>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</si>
  <si>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</si>
  <si>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</si>
  <si>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</si>
  <si>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</si>
  <si>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</si>
  <si>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</si>
  <si>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</si>
  <si>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</si>
  <si>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</si>
  <si>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</si>
  <si>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</si>
  <si>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</si>
  <si>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</si>
  <si>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</si>
  <si>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</si>
  <si>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</si>
  <si>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</si>
  <si>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</si>
  <si>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</si>
  <si>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</si>
  <si>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</si>
  <si>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</si>
  <si>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</si>
  <si>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</si>
  <si>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</si>
  <si>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</si>
  <si>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</si>
  <si>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</si>
  <si>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</si>
  <si>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</si>
  <si>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</si>
  <si>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</si>
  <si>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</si>
  <si>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</si>
  <si>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</si>
  <si>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</si>
  <si>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</si>
  <si>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</si>
  <si>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</si>
  <si>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</si>
  <si>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</si>
  <si>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</si>
  <si>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</si>
  <si>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</si>
  <si>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</si>
  <si>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</si>
  <si>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</si>
  <si>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</si>
  <si>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</si>
  <si>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</si>
  <si>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</si>
  <si>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</si>
  <si>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</si>
  <si>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</si>
  <si>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</si>
  <si>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</si>
  <si>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</si>
  <si>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</si>
  <si>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</si>
  <si>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</si>
  <si>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</si>
  <si>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</si>
  <si>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</si>
  <si>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</si>
  <si>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</si>
  <si>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</si>
  <si>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</si>
  <si>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</si>
  <si>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</si>
  <si>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</si>
  <si>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</si>
  <si>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</si>
  <si>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</si>
  <si>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</si>
  <si>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</si>
  <si>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</si>
  <si>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</si>
  <si>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</si>
  <si>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</si>
  <si>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</si>
  <si>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</si>
  <si>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</si>
  <si>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</si>
  <si>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</si>
  <si>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</si>
  <si>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</si>
  <si>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</si>
  <si>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</si>
  <si>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</si>
  <si>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</si>
  <si>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</si>
  <si>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</si>
  <si>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</si>
  <si>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</si>
  <si>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</si>
  <si>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</si>
  <si>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</si>
  <si>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</si>
  <si>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</si>
  <si>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</si>
  <si>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</si>
  <si>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</si>
  <si>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</si>
  <si>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</si>
  <si>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</si>
  <si>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</si>
  <si>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</si>
  <si>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</si>
  <si>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</si>
  <si>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</si>
  <si>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</si>
  <si>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</si>
  <si>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</si>
  <si>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</si>
  <si>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</si>
  <si>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</si>
  <si>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</si>
  <si>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</si>
  <si>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</si>
  <si>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</si>
  <si>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</si>
  <si>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</si>
  <si>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</si>
  <si>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</si>
  <si>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</si>
  <si>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</si>
  <si>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</si>
  <si>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</si>
  <si>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</si>
  <si>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</si>
  <si>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</si>
  <si>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</si>
  <si>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</si>
  <si>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</si>
  <si>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</si>
  <si>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</si>
  <si>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</si>
  <si>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</si>
  <si>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</si>
  <si>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</si>
  <si>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</si>
  <si>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</si>
  <si>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</si>
  <si>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</si>
  <si>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</si>
  <si>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</si>
  <si>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</si>
  <si>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</si>
  <si>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</si>
  <si>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</si>
  <si>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</si>
  <si>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</si>
  <si>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</si>
  <si>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</si>
  <si>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</si>
  <si>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</si>
  <si>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</si>
  <si>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</si>
  <si>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</si>
  <si>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</si>
  <si>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</si>
  <si>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</si>
  <si>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</si>
  <si>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</si>
  <si>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</si>
  <si>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</si>
  <si>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</si>
  <si>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</si>
  <si>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</si>
  <si>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</si>
  <si>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</si>
  <si>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</si>
  <si>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</si>
  <si>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</si>
  <si>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</si>
  <si>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</si>
  <si>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</si>
  <si>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</si>
  <si>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</si>
  <si>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</si>
  <si>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</si>
  <si>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</si>
  <si>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</si>
  <si>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</si>
  <si>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</si>
  <si>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</si>
  <si>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</si>
  <si>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</si>
  <si>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</si>
  <si>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</si>
  <si>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</si>
  <si>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</si>
  <si>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</si>
  <si>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</si>
  <si>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</si>
  <si>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</si>
  <si>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</si>
  <si>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</si>
  <si>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</si>
  <si>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</si>
  <si>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</si>
  <si>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</si>
  <si>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</si>
  <si>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</si>
  <si>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</si>
  <si>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</si>
  <si>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</si>
  <si>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</si>
  <si>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</si>
  <si>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</si>
  <si>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</si>
  <si>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</si>
  <si>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</si>
  <si>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</si>
  <si>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</si>
  <si>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</si>
  <si>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</si>
  <si>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</si>
  <si>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</si>
  <si>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</si>
  <si>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</si>
  <si>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</si>
  <si>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</si>
  <si>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</si>
  <si>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</si>
  <si>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</si>
  <si>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</si>
  <si>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</si>
  <si>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</si>
  <si>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</si>
  <si>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</si>
  <si>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</si>
  <si>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</si>
  <si>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</si>
  <si>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</si>
  <si>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</si>
  <si>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</si>
  <si>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</si>
  <si>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</si>
  <si>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</si>
  <si>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</si>
  <si>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</si>
  <si>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</si>
  <si>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</si>
  <si>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</si>
  <si>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</si>
  <si>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</si>
  <si>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</si>
  <si>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</si>
  <si>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</si>
  <si>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</si>
  <si>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</si>
  <si>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</si>
  <si>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</si>
  <si>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</si>
  <si>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</si>
  <si>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</si>
  <si>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</si>
  <si>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</si>
  <si>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</si>
  <si>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</si>
  <si>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</si>
  <si>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</si>
  <si>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</si>
  <si>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</si>
  <si>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</si>
  <si>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</si>
  <si>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</si>
  <si>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</si>
  <si>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</si>
  <si>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</si>
  <si>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</si>
  <si>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</si>
  <si>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</si>
  <si>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</si>
  <si>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</si>
  <si>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</si>
  <si>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</si>
  <si>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</si>
  <si>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</si>
  <si>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</si>
  <si>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</si>
  <si>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</si>
  <si>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</si>
  <si>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</si>
  <si>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</si>
  <si>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</si>
  <si>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</si>
  <si>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</si>
  <si>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</si>
  <si>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</si>
  <si>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</si>
  <si>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</si>
  <si>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</si>
  <si>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</si>
  <si>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</si>
  <si>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</si>
  <si>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</si>
  <si>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</si>
  <si>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</si>
  <si>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</si>
  <si>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</si>
  <si>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</si>
  <si>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</si>
  <si>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</si>
  <si>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</si>
  <si>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</si>
  <si>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</si>
  <si>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</si>
  <si>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</si>
  <si>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</si>
  <si>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</si>
  <si>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</si>
  <si>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</si>
  <si>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</si>
  <si>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</si>
  <si>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</si>
  <si>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</si>
  <si>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</si>
  <si>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</si>
  <si>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</si>
  <si>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</si>
  <si>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</si>
  <si>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</si>
  <si>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</si>
  <si>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</si>
  <si>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</si>
  <si>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</si>
  <si>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</si>
  <si>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</si>
  <si>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</si>
  <si>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</si>
  <si>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</si>
  <si>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</si>
  <si>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</si>
  <si>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</si>
  <si>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</si>
  <si>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</si>
  <si>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</si>
  <si>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</si>
  <si>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</si>
  <si>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</si>
  <si>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</si>
  <si>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</si>
  <si>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</si>
  <si>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</si>
  <si>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</si>
  <si>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</si>
  <si>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</si>
  <si>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</si>
  <si>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</si>
  <si>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</si>
  <si>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</si>
  <si>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</si>
  <si>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</si>
  <si>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</si>
  <si>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</si>
  <si>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</si>
  <si>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</si>
  <si>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</si>
  <si>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</si>
  <si>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</si>
  <si>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</si>
  <si>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</si>
  <si>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</si>
  <si>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</si>
  <si>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</si>
  <si>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</si>
  <si>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</si>
  <si>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</si>
  <si>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</si>
  <si>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</si>
  <si>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</si>
  <si>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</si>
  <si>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</si>
  <si>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</si>
  <si>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</si>
  <si>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</si>
  <si>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</si>
  <si>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</si>
  <si>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</si>
  <si>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</si>
  <si>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</si>
  <si>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</si>
  <si>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</si>
  <si>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</si>
  <si>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</si>
  <si>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</si>
  <si>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</si>
  <si>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</si>
  <si>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</si>
  <si>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</si>
  <si>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</si>
  <si>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</si>
  <si>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</si>
  <si>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</si>
  <si>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</si>
  <si>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</si>
  <si>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</si>
  <si>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</si>
  <si>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</si>
  <si>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</si>
  <si>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</si>
  <si>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</si>
  <si>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</si>
  <si>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</si>
  <si>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</si>
  <si>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</si>
  <si>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</si>
  <si>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</si>
  <si>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</si>
  <si>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</si>
  <si>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</si>
  <si>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</si>
  <si>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</si>
  <si>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</si>
  <si>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</si>
  <si>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</si>
  <si>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</si>
  <si>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</si>
  <si>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</si>
  <si>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</si>
  <si>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</si>
  <si>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</si>
  <si>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</si>
  <si>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</si>
  <si>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</si>
  <si>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</si>
  <si>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</si>
  <si>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</si>
  <si>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</si>
  <si>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</si>
  <si>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</si>
  <si>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</si>
  <si>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</si>
  <si>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</si>
  <si>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</si>
  <si>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</si>
  <si>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</si>
  <si>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</si>
  <si>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</si>
  <si>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</si>
  <si>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</si>
  <si>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</si>
  <si>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</si>
  <si>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</si>
  <si>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</si>
  <si>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</si>
  <si>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</si>
  <si>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</si>
  <si>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</si>
  <si>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</si>
  <si>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</si>
  <si>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</si>
  <si>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</si>
  <si>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</si>
  <si>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</si>
  <si>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</si>
  <si>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</si>
  <si>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</si>
  <si>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</si>
  <si>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</si>
  <si>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</si>
  <si>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</si>
  <si>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</si>
  <si>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</si>
  <si>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</si>
  <si>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</si>
  <si>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</si>
  <si>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</si>
  <si>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</si>
  <si>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</si>
  <si>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</si>
  <si>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</si>
  <si>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</si>
  <si>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</si>
  <si>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</si>
  <si>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</si>
  <si>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</si>
  <si>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</si>
  <si>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</si>
  <si>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</si>
  <si>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</si>
  <si>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</si>
  <si>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</si>
  <si>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</si>
  <si>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</si>
  <si>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</si>
  <si>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</si>
  <si>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</si>
  <si>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</si>
  <si>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</si>
  <si>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</si>
  <si>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</si>
  <si>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</si>
  <si>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</si>
  <si>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</si>
  <si>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</si>
  <si>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</si>
  <si>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</si>
  <si>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</si>
  <si>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</si>
  <si>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</si>
  <si>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</si>
  <si>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</si>
  <si>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</si>
  <si>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</si>
  <si>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</si>
  <si>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</si>
  <si>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</si>
  <si>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</si>
  <si>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</si>
  <si>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</si>
  <si>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</si>
  <si>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</si>
  <si>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</si>
  <si>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</si>
  <si>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</si>
  <si>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</si>
  <si>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</si>
  <si>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</si>
  <si>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</si>
  <si>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</si>
  <si>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</si>
  <si>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</si>
  <si>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</si>
  <si>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</si>
  <si>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</si>
  <si>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</si>
  <si>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</si>
  <si>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</si>
  <si>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</si>
  <si>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</si>
  <si>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</si>
  <si>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</si>
  <si>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</si>
  <si>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</si>
  <si>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</si>
  <si>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</si>
  <si>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</si>
  <si>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</si>
  <si>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</si>
  <si>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</si>
  <si>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</si>
  <si>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</si>
  <si>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</si>
  <si>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</si>
  <si>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</si>
  <si>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</si>
  <si>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</si>
  <si>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</si>
  <si>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</si>
  <si>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</si>
  <si>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</si>
  <si>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</si>
  <si>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</si>
  <si>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</si>
  <si>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</si>
  <si>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</si>
  <si>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</si>
  <si>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</si>
  <si>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</si>
  <si>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</si>
  <si>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</si>
  <si>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</si>
  <si>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</si>
  <si>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</si>
  <si>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</si>
  <si>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</si>
  <si>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</si>
  <si>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</si>
  <si>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</si>
  <si>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</si>
  <si>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</si>
  <si>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</si>
  <si>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</si>
  <si>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</si>
  <si>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</si>
  <si>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</si>
  <si>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</si>
  <si>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</si>
  <si>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</si>
  <si>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</si>
  <si>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</si>
  <si>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</si>
  <si>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</si>
  <si>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</si>
  <si>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</si>
  <si>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</si>
  <si>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</si>
  <si>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</si>
  <si>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</si>
  <si>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</si>
  <si>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</si>
  <si>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</si>
  <si>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</si>
  <si>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</si>
  <si>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</si>
  <si>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</si>
  <si>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</si>
  <si>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</si>
  <si>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</si>
  <si>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</si>
  <si>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</si>
  <si>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</si>
  <si>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</si>
  <si>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</si>
  <si>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</si>
  <si>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</si>
  <si>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</si>
  <si>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</si>
  <si>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</si>
  <si>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</si>
  <si>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</si>
  <si>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</si>
  <si>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</si>
  <si>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</si>
  <si>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</si>
  <si>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</si>
  <si>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</si>
  <si>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</si>
  <si>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</si>
  <si>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</si>
  <si>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</si>
  <si>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</si>
  <si>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</si>
  <si>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</si>
  <si>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</si>
  <si>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</si>
  <si>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</si>
  <si>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</si>
  <si>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</si>
  <si>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</si>
  <si>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</si>
  <si>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</si>
  <si>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</si>
  <si>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</si>
  <si>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</si>
  <si>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</si>
  <si>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</si>
  <si>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</si>
  <si>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</si>
  <si>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</si>
  <si>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</si>
  <si>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</si>
  <si>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</si>
  <si>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</si>
  <si>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</si>
  <si>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</si>
  <si>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</si>
  <si>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</si>
  <si>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</si>
  <si>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</si>
  <si>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</si>
  <si>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</si>
  <si>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</si>
  <si>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</si>
  <si>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</si>
  <si>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</si>
  <si>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</si>
  <si>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</si>
  <si>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</si>
  <si>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</si>
  <si>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</si>
  <si>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</si>
  <si>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</si>
  <si>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</si>
  <si>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</si>
  <si>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</si>
  <si>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</si>
  <si>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</si>
  <si>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</si>
  <si>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</si>
  <si>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</si>
  <si>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</si>
  <si>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</si>
  <si>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</si>
  <si>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</si>
  <si>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</si>
  <si>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</si>
  <si>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</si>
  <si>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</si>
  <si>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</si>
  <si>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</si>
  <si>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</si>
  <si>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</si>
  <si>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</si>
  <si>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</si>
  <si>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</si>
  <si>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</si>
  <si>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</si>
  <si>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</si>
  <si>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</si>
  <si>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</si>
  <si>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</si>
  <si>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</si>
  <si>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</si>
  <si>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</si>
  <si>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</si>
  <si>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</si>
  <si>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</si>
  <si>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</si>
  <si>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</si>
  <si>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</si>
  <si>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</si>
  <si>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</si>
  <si>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</si>
  <si>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</si>
  <si>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</si>
  <si>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</si>
  <si>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</si>
  <si>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</si>
  <si>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</si>
  <si>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</si>
  <si>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</si>
  <si>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</si>
  <si>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</si>
  <si>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</si>
  <si>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</si>
  <si>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</si>
  <si>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</si>
  <si>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</si>
  <si>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</si>
  <si>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</si>
  <si>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</si>
  <si>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</si>
  <si>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</si>
  <si>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</si>
  <si>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</si>
  <si>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</si>
  <si>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</si>
  <si>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</si>
  <si>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</si>
  <si>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</si>
  <si>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</si>
  <si>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</si>
  <si>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</si>
  <si>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</si>
  <si>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</si>
  <si>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</si>
  <si>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</si>
  <si>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</si>
  <si>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</si>
  <si>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</si>
  <si>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</si>
  <si>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</si>
  <si>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</si>
  <si>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</si>
  <si>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</si>
  <si>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</si>
  <si>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</si>
  <si>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</si>
  <si>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</si>
  <si>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</si>
  <si>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</si>
  <si>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</si>
  <si>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</si>
  <si>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</si>
  <si>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</si>
  <si>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</si>
  <si>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</si>
  <si>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</si>
  <si>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</si>
  <si>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</si>
  <si>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</si>
  <si>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</si>
  <si>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</si>
  <si>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</si>
  <si>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</si>
  <si>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</si>
  <si>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</si>
  <si>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</si>
  <si>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</si>
  <si>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</si>
  <si>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</si>
  <si>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</si>
  <si>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</si>
  <si>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</si>
  <si>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</si>
  <si>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</si>
  <si>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</si>
  <si>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</si>
  <si>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</si>
  <si>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</si>
  <si>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</si>
  <si>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</si>
  <si>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</si>
  <si>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</si>
  <si>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</si>
  <si>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</si>
  <si>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</si>
  <si>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</si>
  <si>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</si>
  <si>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</si>
  <si>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</si>
  <si>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</si>
  <si>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</si>
  <si>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</si>
  <si>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</si>
  <si>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</si>
  <si>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</si>
  <si>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</si>
  <si>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</si>
  <si>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</si>
  <si>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</si>
  <si>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</si>
  <si>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</si>
  <si>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</si>
  <si>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</si>
  <si>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</si>
  <si>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</si>
  <si>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</si>
  <si>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</si>
  <si>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</si>
  <si>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</si>
  <si>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</si>
  <si>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</si>
  <si>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</si>
  <si>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</si>
  <si>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</si>
  <si>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</si>
  <si>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</si>
  <si>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</si>
  <si>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</si>
  <si>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</si>
  <si>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</si>
  <si>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</si>
  <si>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</si>
  <si>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</si>
  <si>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</si>
  <si>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</si>
  <si>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</si>
  <si>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</si>
  <si>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</si>
  <si>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</si>
  <si>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</si>
  <si>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</si>
  <si>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</si>
  <si>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</si>
  <si>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</si>
  <si>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</si>
  <si>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</si>
  <si>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</si>
  <si>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</si>
  <si>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</si>
  <si>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</si>
  <si>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</si>
  <si>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</si>
  <si>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</si>
  <si>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</si>
  <si>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</si>
  <si>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</si>
  <si>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</si>
  <si>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</si>
  <si>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</si>
  <si>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</si>
  <si>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</si>
  <si>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</si>
  <si>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</si>
  <si>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</si>
  <si>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</si>
  <si>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</si>
  <si>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</si>
  <si>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</si>
  <si>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</si>
  <si>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</si>
  <si>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</si>
  <si>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</si>
  <si>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</si>
  <si>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</si>
  <si>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</si>
  <si>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</si>
  <si>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</si>
  <si>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</si>
  <si>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</si>
  <si>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</si>
  <si>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</si>
  <si>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</si>
  <si>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</si>
  <si>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</si>
  <si>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</si>
  <si>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</si>
  <si>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</si>
  <si>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</si>
  <si>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</si>
  <si>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</si>
  <si>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</si>
  <si>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</si>
  <si>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</si>
  <si>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</si>
  <si>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</si>
  <si>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</si>
  <si>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</si>
  <si>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</si>
  <si>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</si>
  <si>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</si>
  <si>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</si>
  <si>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</si>
  <si>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</si>
  <si>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</si>
  <si>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</si>
  <si>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</si>
  <si>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</si>
  <si>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</si>
  <si>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</si>
  <si>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</si>
  <si>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</si>
  <si>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</si>
  <si>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</si>
  <si>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</si>
  <si>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</si>
  <si>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</si>
  <si>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</si>
  <si>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</si>
  <si>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</si>
  <si>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</si>
  <si>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</si>
  <si>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</si>
  <si>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</si>
  <si>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</si>
  <si>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</si>
  <si>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</si>
  <si>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</si>
  <si>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</si>
  <si>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</si>
  <si>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</si>
  <si>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</si>
  <si>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</si>
  <si>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</si>
  <si>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</si>
  <si>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</si>
  <si>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</si>
  <si>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</si>
  <si>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</si>
  <si>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</si>
  <si>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</si>
  <si>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</si>
  <si>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</si>
  <si>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</si>
  <si>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</si>
  <si>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</si>
  <si>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</si>
  <si>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</si>
  <si>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</si>
  <si>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</si>
  <si>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</si>
  <si>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</si>
  <si>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</si>
  <si>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</si>
  <si>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</si>
  <si>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</si>
  <si>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</si>
  <si>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</si>
  <si>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</si>
  <si>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</si>
  <si>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</si>
  <si>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</si>
  <si>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</si>
  <si>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</si>
  <si>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</si>
  <si>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</si>
  <si>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</si>
  <si>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</si>
  <si>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</si>
  <si>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</si>
  <si>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</si>
  <si>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</si>
  <si>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</si>
  <si>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</si>
  <si>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</si>
  <si>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</si>
  <si>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</si>
  <si>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</si>
  <si>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</si>
  <si>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</si>
  <si>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</si>
  <si>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</si>
  <si>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</si>
  <si>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</si>
  <si>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</si>
  <si>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</si>
  <si>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</si>
  <si>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</si>
  <si>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</si>
  <si>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</si>
  <si>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</si>
  <si>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</si>
  <si>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</si>
  <si>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</si>
  <si>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</si>
  <si>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</si>
  <si>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</si>
  <si>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</si>
  <si>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</si>
  <si>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</si>
  <si>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</si>
  <si>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</si>
  <si>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</si>
  <si>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</si>
  <si>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</si>
  <si>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</si>
  <si>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</si>
  <si>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</si>
  <si>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</si>
  <si>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</si>
  <si>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</si>
  <si>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</si>
  <si>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</si>
  <si>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</si>
  <si>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</si>
  <si>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</si>
  <si>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</si>
  <si>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</si>
  <si>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</si>
  <si>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</si>
  <si>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</si>
  <si>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</si>
  <si>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</si>
  <si>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</si>
  <si>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</si>
  <si>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</si>
  <si>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</si>
  <si>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</si>
  <si>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</si>
  <si>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</si>
  <si>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</si>
  <si>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</si>
  <si>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</si>
  <si>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</si>
  <si>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</si>
  <si>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</si>
  <si>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</si>
  <si>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</si>
  <si>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</si>
  <si>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</si>
  <si>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</si>
  <si>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</si>
  <si>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</si>
  <si>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</si>
  <si>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</si>
  <si>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</si>
  <si>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</si>
  <si>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</si>
  <si>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</si>
  <si>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</si>
  <si>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</si>
  <si>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</si>
  <si>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</si>
  <si>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</si>
  <si>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</si>
  <si>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</si>
  <si>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</si>
  <si>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</si>
  <si>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</si>
  <si>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</si>
  <si>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</si>
  <si>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</si>
  <si>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</si>
  <si>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</si>
  <si>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</si>
  <si>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</si>
  <si>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</si>
  <si>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</si>
  <si>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</si>
  <si>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</si>
  <si>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</si>
  <si>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</si>
  <si>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</si>
  <si>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</si>
  <si>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</si>
  <si>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</si>
  <si>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</si>
  <si>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</si>
  <si>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</si>
  <si>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</si>
  <si>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</si>
  <si>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</si>
  <si>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</si>
  <si>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</si>
  <si>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</si>
  <si>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</si>
  <si>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</si>
  <si>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</si>
  <si>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</si>
  <si>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</si>
  <si>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</si>
  <si>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</si>
  <si>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</si>
  <si>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</si>
  <si>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</si>
  <si>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</si>
  <si>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</si>
  <si>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</si>
  <si>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</si>
  <si>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</si>
  <si>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</si>
  <si>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</si>
  <si>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</si>
  <si>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</si>
  <si>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</si>
  <si>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</si>
  <si>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</si>
  <si>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</si>
  <si>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</si>
  <si>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</si>
  <si>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</si>
  <si>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</si>
  <si>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</si>
  <si>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</si>
  <si>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</si>
  <si>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</si>
  <si>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</si>
  <si>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</si>
  <si>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</si>
  <si>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</si>
  <si>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</si>
  <si>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</si>
  <si>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</si>
  <si>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</si>
  <si>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</si>
  <si>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</si>
  <si>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</si>
  <si>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</si>
  <si>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</si>
  <si>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</si>
  <si>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</si>
  <si>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</si>
  <si>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</si>
  <si>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</si>
  <si>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</si>
  <si>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</si>
  <si>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</si>
  <si>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</si>
  <si>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</si>
  <si>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</si>
  <si>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</si>
  <si>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</si>
  <si>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</si>
  <si>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</si>
  <si>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</si>
  <si>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</si>
  <si>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</si>
  <si>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</si>
  <si>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</si>
  <si>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</si>
  <si>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</si>
  <si>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</si>
  <si>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</si>
  <si>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</si>
  <si>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</si>
  <si>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</si>
  <si>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</si>
  <si>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</si>
  <si>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</si>
  <si>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</si>
  <si>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</si>
  <si>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</si>
  <si>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</si>
  <si>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</si>
  <si>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</si>
  <si>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</si>
  <si>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</si>
  <si>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</si>
  <si>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</si>
  <si>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</si>
  <si>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</si>
  <si>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</si>
  <si>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</si>
  <si>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</si>
  <si>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</si>
  <si>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</si>
  <si>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</si>
  <si>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</si>
  <si>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</si>
  <si>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</si>
  <si>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</si>
  <si>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</si>
  <si>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</si>
  <si>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</si>
  <si>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</si>
  <si>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</si>
  <si>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</si>
  <si>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</si>
  <si>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</si>
  <si>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</si>
  <si>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</si>
  <si>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</si>
  <si>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</si>
  <si>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</si>
  <si>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</si>
  <si>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</si>
  <si>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</si>
  <si>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</si>
  <si>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</si>
  <si>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</si>
  <si>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</si>
  <si>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</si>
  <si>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</si>
  <si>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</si>
  <si>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</si>
  <si>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</si>
  <si>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</si>
  <si>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</si>
  <si>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</si>
  <si>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</si>
  <si>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</si>
  <si>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</si>
  <si>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</si>
  <si>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</si>
  <si>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</si>
  <si>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</si>
  <si>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</si>
  <si>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</si>
  <si>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</si>
  <si>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</si>
  <si>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</si>
  <si>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</si>
  <si>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</si>
  <si>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</si>
  <si>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</si>
  <si>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</si>
  <si>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</si>
  <si>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</si>
  <si>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</si>
  <si>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</si>
  <si>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</si>
  <si>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</si>
  <si>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</si>
  <si>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</si>
  <si>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</si>
  <si>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</si>
  <si>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</si>
  <si>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</si>
  <si>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</si>
  <si>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</si>
  <si>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</si>
  <si>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</si>
  <si>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</si>
  <si>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</si>
  <si>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</si>
  <si>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</si>
  <si>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</si>
  <si>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</si>
  <si>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</si>
  <si>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</si>
  <si>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</si>
  <si>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</si>
  <si>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</si>
  <si>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</si>
  <si>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</si>
  <si>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</si>
  <si>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</si>
  <si>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</si>
  <si>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</si>
  <si>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</si>
  <si>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</si>
  <si>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</si>
  <si>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</si>
  <si>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</si>
  <si>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</si>
  <si>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</si>
  <si>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</si>
  <si>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</si>
  <si>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</si>
  <si>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</si>
  <si>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</si>
  <si>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</si>
  <si>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</si>
  <si>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</si>
  <si>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</si>
  <si>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</si>
  <si>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</si>
  <si>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</si>
  <si>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</si>
  <si>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</si>
  <si>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</si>
  <si>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</si>
  <si>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</si>
  <si>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</si>
  <si>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</si>
  <si>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</si>
  <si>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</si>
  <si>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</si>
  <si>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</si>
  <si>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</si>
  <si>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</si>
  <si>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</si>
  <si>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</si>
  <si>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</si>
  <si>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</si>
  <si>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</si>
  <si>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</si>
  <si>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</si>
  <si>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</si>
  <si>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</si>
  <si>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</si>
  <si>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</si>
  <si>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</si>
  <si>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</si>
  <si>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</si>
  <si>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</si>
  <si>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</si>
  <si>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</si>
  <si>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</si>
  <si>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</si>
  <si>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</si>
  <si>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</si>
  <si>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</si>
  <si>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</si>
  <si>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</si>
  <si>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</si>
  <si>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</si>
  <si>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</si>
  <si>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</si>
  <si>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</si>
  <si>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</si>
  <si>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</si>
  <si>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</si>
  <si>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</si>
  <si>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</si>
  <si>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</si>
  <si>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</si>
  <si>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</si>
  <si>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</si>
  <si>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</si>
  <si>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</si>
  <si>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</si>
  <si>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</si>
  <si>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</si>
  <si>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</si>
  <si>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</si>
  <si>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</si>
  <si>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</si>
  <si>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</si>
  <si>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</si>
  <si>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</si>
  <si>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</si>
  <si>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</si>
  <si>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</si>
  <si>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</si>
  <si>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</si>
  <si>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</si>
  <si>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</si>
  <si>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</si>
  <si>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</si>
  <si>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</si>
  <si>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</si>
  <si>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</si>
  <si>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</si>
  <si>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</si>
  <si>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</si>
  <si>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</si>
  <si>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</si>
  <si>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</si>
  <si>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</si>
  <si>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</si>
  <si>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</si>
  <si>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</si>
  <si>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</si>
  <si>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</si>
  <si>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</si>
  <si>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</si>
  <si>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</si>
  <si>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</si>
  <si>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</si>
  <si>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</si>
  <si>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</si>
  <si>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</si>
  <si>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</si>
  <si>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</si>
  <si>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</si>
  <si>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</si>
  <si>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</si>
  <si>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</si>
  <si>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</si>
  <si>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</si>
  <si>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</si>
  <si>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</si>
  <si>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</si>
  <si>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</si>
  <si>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</si>
  <si>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</si>
  <si>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</si>
  <si>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</si>
  <si>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</si>
  <si>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</si>
  <si>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</si>
  <si>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</si>
  <si>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</si>
  <si>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</si>
  <si>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</si>
  <si>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</si>
  <si>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</si>
  <si>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</si>
  <si>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</si>
  <si>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</si>
  <si>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</si>
  <si>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</si>
  <si>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</si>
  <si>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</si>
  <si>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</si>
  <si>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</si>
  <si>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</si>
  <si>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</si>
  <si>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</si>
  <si>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</si>
  <si>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</si>
  <si>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</si>
  <si>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</si>
  <si>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</si>
  <si>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</si>
  <si>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</si>
  <si>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</si>
  <si>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</si>
  <si>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</si>
  <si>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</si>
  <si>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</si>
  <si>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</si>
  <si>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</si>
  <si>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</si>
  <si>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</si>
  <si>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</si>
  <si>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</si>
  <si>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</si>
  <si>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</si>
  <si>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</si>
  <si>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</si>
  <si>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</si>
  <si>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</si>
  <si>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</si>
  <si>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</si>
  <si>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</si>
  <si>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</si>
  <si>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</si>
  <si>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</si>
  <si>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</si>
  <si>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</si>
  <si>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</si>
  <si>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</si>
  <si>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</si>
  <si>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</si>
  <si>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</si>
  <si>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</si>
  <si>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</si>
  <si>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</si>
  <si>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</si>
  <si>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</si>
  <si>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</si>
  <si>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</si>
  <si>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</si>
  <si>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</si>
  <si>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</si>
  <si>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</si>
  <si>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</si>
  <si>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</si>
  <si>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</si>
  <si>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</si>
  <si>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</si>
  <si>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</si>
  <si>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</si>
  <si>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</si>
  <si>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</si>
  <si>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</si>
  <si>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</si>
  <si>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</si>
  <si>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</si>
  <si>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</si>
  <si>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</si>
  <si>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</si>
  <si>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</si>
  <si>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</si>
  <si>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</si>
  <si>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</si>
  <si>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</si>
  <si>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</si>
  <si>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</si>
  <si>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</si>
  <si>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</si>
  <si>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</si>
  <si>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</si>
  <si>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</si>
  <si>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</si>
  <si>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</si>
  <si>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</si>
  <si>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</si>
  <si>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</si>
  <si>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</si>
  <si>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</si>
  <si>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</si>
  <si>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</si>
  <si>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</si>
  <si>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</si>
  <si>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</si>
  <si>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</si>
  <si>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</si>
  <si>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</si>
  <si>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</si>
  <si>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</si>
  <si>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</si>
  <si>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</si>
  <si>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</si>
  <si>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</si>
  <si>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</si>
  <si>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</si>
  <si>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</si>
  <si>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</si>
  <si>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</si>
  <si>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</si>
  <si>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</si>
  <si>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</si>
  <si>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</si>
  <si>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</si>
  <si>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</si>
  <si>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</si>
  <si>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</si>
  <si>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</si>
  <si>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</si>
  <si>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</si>
  <si>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</si>
  <si>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</si>
  <si>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</si>
  <si>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</si>
  <si>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</si>
  <si>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</si>
  <si>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</si>
  <si>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</si>
  <si>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</si>
  <si>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</si>
  <si>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</si>
  <si>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</si>
  <si>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</si>
  <si>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</si>
  <si>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</si>
  <si>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</si>
  <si>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</si>
  <si>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</si>
  <si>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</si>
  <si>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</si>
  <si>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</si>
  <si>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</si>
  <si>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</si>
  <si>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</si>
  <si>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</si>
  <si>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</si>
  <si>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</si>
  <si>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</si>
  <si>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</si>
  <si>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</si>
  <si>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</si>
  <si>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</si>
  <si>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</si>
  <si>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</si>
  <si>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</si>
  <si>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</si>
  <si>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</si>
  <si>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</si>
  <si>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</si>
  <si>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</si>
  <si>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</si>
  <si>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</si>
  <si>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</si>
  <si>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</si>
  <si>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</si>
  <si>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</si>
  <si>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</si>
  <si>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</si>
  <si>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</si>
  <si>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</si>
  <si>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</si>
  <si>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</si>
  <si>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</si>
  <si>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</si>
  <si>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</si>
  <si>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</si>
  <si>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</si>
  <si>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</si>
  <si>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</si>
  <si>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</si>
  <si>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</si>
  <si>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</si>
  <si>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</si>
  <si>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</si>
  <si>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</si>
  <si>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</si>
  <si>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</si>
  <si>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</si>
  <si>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</si>
  <si>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</si>
  <si>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</si>
  <si>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</si>
  <si>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</si>
  <si>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</si>
  <si>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</si>
  <si>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</si>
  <si>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</si>
  <si>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</si>
  <si>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</si>
  <si>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</si>
  <si>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</si>
  <si>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</si>
  <si>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</si>
  <si>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</si>
  <si>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</si>
  <si>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</si>
  <si>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</si>
  <si>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</si>
  <si>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</si>
  <si>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</si>
  <si>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</si>
  <si>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</si>
  <si>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</si>
  <si>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</si>
  <si>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</si>
  <si>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</si>
  <si>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</si>
  <si>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</si>
  <si>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</si>
  <si>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</si>
  <si>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</si>
  <si>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</si>
  <si>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</si>
  <si>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</si>
  <si>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</si>
  <si>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</si>
  <si>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</si>
  <si>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</si>
  <si>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</si>
  <si>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</si>
  <si>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</si>
  <si>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</si>
  <si>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</si>
  <si>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</si>
  <si>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</si>
  <si>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</si>
  <si>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</si>
  <si>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</si>
  <si>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</si>
  <si>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</si>
  <si>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</si>
  <si>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</si>
  <si>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</si>
  <si>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</si>
  <si>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</si>
  <si>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</si>
  <si>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</si>
  <si>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</si>
  <si>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</si>
  <si>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</si>
  <si>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</si>
  <si>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</si>
  <si>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</si>
  <si>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</si>
  <si>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</si>
  <si>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</si>
  <si>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</si>
  <si>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</si>
  <si>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</si>
  <si>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</si>
  <si>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</si>
  <si>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</si>
  <si>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</si>
  <si>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</si>
  <si>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</si>
  <si>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</si>
  <si>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</si>
  <si>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</si>
  <si>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</si>
  <si>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</si>
  <si>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</si>
  <si>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</si>
  <si>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</si>
  <si>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</si>
  <si>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</si>
  <si>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</si>
  <si>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</si>
  <si>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</si>
  <si>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</si>
  <si>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</si>
  <si>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</si>
  <si>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</si>
  <si>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</si>
  <si>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</si>
  <si>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</si>
  <si>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</si>
  <si>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</si>
  <si>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</si>
  <si>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</si>
  <si>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</si>
  <si>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</si>
  <si>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</si>
  <si>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</si>
  <si>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</si>
  <si>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</si>
  <si>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</si>
  <si>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</si>
  <si>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</si>
  <si>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</si>
  <si>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</si>
  <si>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</si>
  <si>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</si>
  <si>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</si>
  <si>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</si>
  <si>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</si>
  <si>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</si>
  <si>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</si>
  <si>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</si>
  <si>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</si>
  <si>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</si>
  <si>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</si>
  <si>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</si>
  <si>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</si>
  <si>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</si>
  <si>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</si>
  <si>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</si>
  <si>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</si>
  <si>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</si>
  <si>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</si>
  <si>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</si>
  <si>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</si>
  <si>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</si>
  <si>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</si>
  <si>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</si>
  <si>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</si>
  <si>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</si>
  <si>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</si>
  <si>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</si>
  <si>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</si>
  <si>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</si>
  <si>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</si>
  <si>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</si>
  <si>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</si>
  <si>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</si>
  <si>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</si>
  <si>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</si>
  <si>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</si>
  <si>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</si>
  <si>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</si>
  <si>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</si>
  <si>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</si>
  <si>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</si>
  <si>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</si>
  <si>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</si>
  <si>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</si>
  <si>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</si>
  <si>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</si>
  <si>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</si>
  <si>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</si>
  <si>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</si>
  <si>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</si>
  <si>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</si>
  <si>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</si>
  <si>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</si>
  <si>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</si>
  <si>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</si>
  <si>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</si>
  <si>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</si>
  <si>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</si>
  <si>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</si>
  <si>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</si>
  <si>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</si>
  <si>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</si>
  <si>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</si>
  <si>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</si>
  <si>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</si>
  <si>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</si>
  <si>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</si>
  <si>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</si>
  <si>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</si>
  <si>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</si>
  <si>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</si>
  <si>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</si>
  <si>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</si>
  <si>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</si>
  <si>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</si>
  <si>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</si>
  <si>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</si>
  <si>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</si>
  <si>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</si>
  <si>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</si>
  <si>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</si>
  <si>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</si>
  <si>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</si>
  <si>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</si>
  <si>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</si>
  <si>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</si>
  <si>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</si>
  <si>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</si>
  <si>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</si>
  <si>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</si>
  <si>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</si>
  <si>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</si>
  <si>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</si>
  <si>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</si>
  <si>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</si>
  <si>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</si>
  <si>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</si>
  <si>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</si>
  <si>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</si>
  <si>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</si>
  <si>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</si>
  <si>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</si>
  <si>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</si>
  <si>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</si>
  <si>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</si>
  <si>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</si>
  <si>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</si>
  <si>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</si>
  <si>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</si>
  <si>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</si>
  <si>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</si>
  <si>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</si>
  <si>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</si>
  <si>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</si>
  <si>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</si>
  <si>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</si>
  <si>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</si>
  <si>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</si>
  <si>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</si>
  <si>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</si>
  <si>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</si>
  <si>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</si>
  <si>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</si>
  <si>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</si>
  <si>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</si>
  <si>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</si>
  <si>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</si>
  <si>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</si>
  <si>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</si>
  <si>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</si>
  <si>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</si>
  <si>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</si>
  <si>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</si>
  <si>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</si>
  <si>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</si>
  <si>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</si>
  <si>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</si>
  <si>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</si>
  <si>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</si>
  <si>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</si>
  <si>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</si>
  <si>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</si>
  <si>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</si>
  <si>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</si>
  <si>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</si>
  <si>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</si>
  <si>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</si>
  <si>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</si>
  <si>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</si>
  <si>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</si>
  <si>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</si>
  <si>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</si>
  <si>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</si>
  <si>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</si>
  <si>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</si>
  <si>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</si>
  <si>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</si>
  <si>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</si>
  <si>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</si>
  <si>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</si>
  <si>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</si>
  <si>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</si>
  <si>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</si>
  <si>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</si>
  <si>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</si>
  <si>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</si>
  <si>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</si>
  <si>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</si>
  <si>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</si>
  <si>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</si>
  <si>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</si>
  <si>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</si>
  <si>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</si>
  <si>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</si>
  <si>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</si>
  <si>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</si>
  <si>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</si>
  <si>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</si>
  <si>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</si>
  <si>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</si>
  <si>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</si>
  <si>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</si>
  <si>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</si>
  <si>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</si>
  <si>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</si>
  <si>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</si>
  <si>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</si>
  <si>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</si>
  <si>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</si>
  <si>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</si>
  <si>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</si>
  <si>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</si>
  <si>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</si>
  <si>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</si>
  <si>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</si>
  <si>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</si>
  <si>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</si>
  <si>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</si>
  <si>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</si>
  <si>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</si>
  <si>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</si>
  <si>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</si>
  <si>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</si>
  <si>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</si>
  <si>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</si>
  <si>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</si>
  <si>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</si>
  <si>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</si>
  <si>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</si>
  <si>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</si>
  <si>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</si>
  <si>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</si>
  <si>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</si>
  <si>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</si>
  <si>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</si>
  <si>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</si>
  <si>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</si>
  <si>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</si>
  <si>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</si>
  <si>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</si>
  <si>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</si>
  <si>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</si>
  <si>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</si>
  <si>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</si>
  <si>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</si>
  <si>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</si>
  <si>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</si>
  <si>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</si>
  <si>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</si>
  <si>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</si>
  <si>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</si>
  <si>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</si>
  <si>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</si>
  <si>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</si>
  <si>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</si>
  <si>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</si>
  <si>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</si>
  <si>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</si>
  <si>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</si>
  <si>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</si>
  <si>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</si>
  <si>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</si>
  <si>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</si>
  <si>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</si>
  <si>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</si>
  <si>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</si>
  <si>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</si>
  <si>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</si>
  <si>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</si>
  <si>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</si>
  <si>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</si>
  <si>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</si>
  <si>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</si>
  <si>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</si>
  <si>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</si>
  <si>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</si>
  <si>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</si>
  <si>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</si>
  <si>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</si>
  <si>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</si>
  <si>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</si>
  <si>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</si>
  <si>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</si>
  <si>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</si>
  <si>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</si>
  <si>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</si>
  <si>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</si>
  <si>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</si>
  <si>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</si>
  <si>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</si>
  <si>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</si>
  <si>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</si>
  <si>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</si>
  <si>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</si>
  <si>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</si>
  <si>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</si>
  <si>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</si>
  <si>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</si>
  <si>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</si>
  <si>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</si>
  <si>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</si>
  <si>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</si>
  <si>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</si>
  <si>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</si>
  <si>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</si>
  <si>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</si>
  <si>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</si>
  <si>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</si>
  <si>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</si>
  <si>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</si>
  <si>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</si>
  <si>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</si>
  <si>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</si>
  <si>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</si>
  <si>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</si>
  <si>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</si>
  <si>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</si>
  <si>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</si>
  <si>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</si>
  <si>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</si>
  <si>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</si>
  <si>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</si>
  <si>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</si>
  <si>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</si>
  <si>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</si>
  <si>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</si>
  <si>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</si>
  <si>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</si>
  <si>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</si>
  <si>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</si>
  <si>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</si>
  <si>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</si>
  <si>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</si>
  <si>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</si>
  <si>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</si>
  <si>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</si>
  <si>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</si>
  <si>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</si>
  <si>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</si>
  <si>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</si>
  <si>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</si>
  <si>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</si>
  <si>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</si>
  <si>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</si>
  <si>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</si>
  <si>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</si>
  <si>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</si>
  <si>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</si>
  <si>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</si>
  <si>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</si>
  <si>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</si>
  <si>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</si>
  <si>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</si>
  <si>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</si>
  <si>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</si>
  <si>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</si>
  <si>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</si>
  <si>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</si>
  <si>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</si>
  <si>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</si>
  <si>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</si>
  <si>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</si>
  <si>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</si>
  <si>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</si>
  <si>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</si>
  <si>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</si>
  <si>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</si>
  <si>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</si>
  <si>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</si>
  <si>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</si>
  <si>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</si>
  <si>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</si>
  <si>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</si>
  <si>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</si>
  <si>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</si>
  <si>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</si>
  <si>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</si>
  <si>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</si>
  <si>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</si>
  <si>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</si>
  <si>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</si>
  <si>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</si>
  <si>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</si>
  <si>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</si>
  <si>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</si>
  <si>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</si>
  <si>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</si>
  <si>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</si>
  <si>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</si>
  <si>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</si>
  <si>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</si>
  <si>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</si>
  <si>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</si>
  <si>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</si>
  <si>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</si>
  <si>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</si>
  <si>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</si>
  <si>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</si>
  <si>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</si>
  <si>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</si>
  <si>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</si>
  <si>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</si>
  <si>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</si>
  <si>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</si>
  <si>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</si>
  <si>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</si>
  <si>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</si>
  <si>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</si>
  <si>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</si>
  <si>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</si>
  <si>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</si>
  <si>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</si>
  <si>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</si>
  <si>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</si>
  <si>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</si>
  <si>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</si>
  <si>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</si>
  <si>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</si>
  <si>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</si>
  <si>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</si>
  <si>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</si>
  <si>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</si>
  <si>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</si>
  <si>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</si>
  <si>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</si>
  <si>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</si>
  <si>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</si>
  <si>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</si>
  <si>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</si>
  <si>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</si>
  <si>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</si>
  <si>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</si>
  <si>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</si>
  <si>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</si>
  <si>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</si>
  <si>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</si>
  <si>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</si>
  <si>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</si>
  <si>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</si>
  <si>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</si>
  <si>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</si>
  <si>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</si>
  <si>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</si>
  <si>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</si>
  <si>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</si>
  <si>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</si>
  <si>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</si>
  <si>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</si>
  <si>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</si>
  <si>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</si>
  <si>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</si>
  <si>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</si>
  <si>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</si>
  <si>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</si>
  <si>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</si>
  <si>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</si>
  <si>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</si>
  <si>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</si>
  <si>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</si>
  <si>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</si>
  <si>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</si>
  <si>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</si>
  <si>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</si>
  <si>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</si>
  <si>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</si>
  <si>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</si>
  <si>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</si>
  <si>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</si>
  <si>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</si>
  <si>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</si>
  <si>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</si>
  <si>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</si>
  <si>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</si>
  <si>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</si>
  <si>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</si>
  <si>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</si>
  <si>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</si>
  <si>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</si>
  <si>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</si>
  <si>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</si>
  <si>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</si>
  <si>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</si>
  <si>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</si>
  <si>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</si>
  <si>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</si>
  <si>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</si>
  <si>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</si>
  <si>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</si>
  <si>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</si>
  <si>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</si>
  <si>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</si>
  <si>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</si>
  <si>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</si>
  <si>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</si>
  <si>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</si>
  <si>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</si>
  <si>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</si>
  <si>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</si>
  <si>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</si>
  <si>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</si>
  <si>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</si>
  <si>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</si>
  <si>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</si>
  <si>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</si>
  <si>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</si>
  <si>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</si>
  <si>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</si>
  <si>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</si>
  <si>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</si>
  <si>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</si>
  <si>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</si>
  <si>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</si>
  <si>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</si>
  <si>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</si>
  <si>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</si>
  <si>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</si>
  <si>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</si>
  <si>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</si>
  <si>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</si>
  <si>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</si>
  <si>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</si>
  <si>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</si>
  <si>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</si>
  <si>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</si>
  <si>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</si>
  <si>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</si>
  <si>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</si>
  <si>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</si>
  <si>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</si>
  <si>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</si>
  <si>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</si>
  <si>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</si>
  <si>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</si>
  <si>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</si>
  <si>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</si>
  <si>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</si>
  <si>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</si>
  <si>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</si>
  <si>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</si>
  <si>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</si>
  <si>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</si>
  <si>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</si>
  <si>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</si>
  <si>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</si>
  <si>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</si>
  <si>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</si>
  <si>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</si>
  <si>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</si>
  <si>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</si>
  <si>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</si>
  <si>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</si>
  <si>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</si>
  <si>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</si>
  <si>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</si>
  <si>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</si>
  <si>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</si>
  <si>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</si>
  <si>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</si>
  <si>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</si>
  <si>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</si>
  <si>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</si>
  <si>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</si>
  <si>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</si>
  <si>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</si>
  <si>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</si>
  <si>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</si>
  <si>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</si>
  <si>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</si>
  <si>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</si>
  <si>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</si>
  <si>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</si>
  <si>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</si>
  <si>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</si>
  <si>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</si>
  <si>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</si>
  <si>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</si>
  <si>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</si>
  <si>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</si>
  <si>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</si>
  <si>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</si>
  <si>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</si>
  <si>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</si>
  <si>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</si>
  <si>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</si>
  <si>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</si>
  <si>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</si>
  <si>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</si>
  <si>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</si>
  <si>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</si>
  <si>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</si>
  <si>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</si>
  <si>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</si>
  <si>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</si>
  <si>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</si>
  <si>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</si>
  <si>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</si>
  <si>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</si>
  <si>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</si>
  <si>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</si>
  <si>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</si>
  <si>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</si>
  <si>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</si>
  <si>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</si>
  <si>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</si>
  <si>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</si>
  <si>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</si>
  <si>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</si>
  <si>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</si>
  <si>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</si>
  <si>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</si>
  <si>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</si>
  <si>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</si>
  <si>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</si>
  <si>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</si>
  <si>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</si>
  <si>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</si>
  <si>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</si>
  <si>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</si>
  <si>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</si>
  <si>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</si>
  <si>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</si>
  <si>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</si>
  <si>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</si>
  <si>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</si>
  <si>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</si>
  <si>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</si>
  <si>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</si>
  <si>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</si>
  <si>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</si>
  <si>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</si>
  <si>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</si>
  <si>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</si>
  <si>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</si>
  <si>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</si>
  <si>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</si>
  <si>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</si>
  <si>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</si>
  <si>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</si>
  <si>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</si>
  <si>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</si>
  <si>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</si>
  <si>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</si>
  <si>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</si>
  <si>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</si>
  <si>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</si>
  <si>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</si>
  <si>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</si>
  <si>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</si>
  <si>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</si>
  <si>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</si>
  <si>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</si>
  <si>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</si>
  <si>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</si>
  <si>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</si>
  <si>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</si>
  <si>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</si>
  <si>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</si>
  <si>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</si>
  <si>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</si>
  <si>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</si>
  <si>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</si>
  <si>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</si>
  <si>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</si>
  <si>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</si>
  <si>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</si>
  <si>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</si>
  <si>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</si>
  <si>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</si>
  <si>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</si>
  <si>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</si>
  <si>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</si>
  <si>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</si>
  <si>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</si>
  <si>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</si>
  <si>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</si>
  <si>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</si>
  <si>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</si>
  <si>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</si>
  <si>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</si>
  <si>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</si>
  <si>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</si>
  <si>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</si>
  <si>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</si>
  <si>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</si>
  <si>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</si>
  <si>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</si>
  <si>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</si>
  <si>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</si>
  <si>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</si>
  <si>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</si>
  <si>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</si>
  <si>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</si>
  <si>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</si>
  <si>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</si>
  <si>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</si>
  <si>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</si>
  <si>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</si>
  <si>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</si>
  <si>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</si>
  <si>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</si>
  <si>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</si>
  <si>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</si>
  <si>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</si>
  <si>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</si>
  <si>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</si>
  <si>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</si>
  <si>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</si>
  <si>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</si>
  <si>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</si>
  <si>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</si>
  <si>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</si>
  <si>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</si>
  <si>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</si>
  <si>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</si>
  <si>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</si>
  <si>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</si>
  <si>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</si>
  <si>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</si>
  <si>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</si>
  <si>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</si>
  <si>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</si>
  <si>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</si>
  <si>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</si>
  <si>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</si>
  <si>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</si>
  <si>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</si>
  <si>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</si>
  <si>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</si>
  <si>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</si>
  <si>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</si>
  <si>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</si>
  <si>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</si>
  <si>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</si>
  <si>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</si>
  <si>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</si>
  <si>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</si>
  <si>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</si>
  <si>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</si>
  <si>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</si>
  <si>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</si>
  <si>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</si>
  <si>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</si>
  <si>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</si>
  <si>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</si>
  <si>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</si>
  <si>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</si>
  <si>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</si>
  <si>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</si>
  <si>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</si>
  <si>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</si>
  <si>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</si>
  <si>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</si>
  <si>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</si>
  <si>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</si>
  <si>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</si>
  <si>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</si>
  <si>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</si>
  <si>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</si>
  <si>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</si>
  <si>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</si>
  <si>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</si>
  <si>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</si>
  <si>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</si>
  <si>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</si>
  <si>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</si>
  <si>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</si>
  <si>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</si>
  <si>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</si>
  <si>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</si>
  <si>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</si>
  <si>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</si>
  <si>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</si>
  <si>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</si>
  <si>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</si>
  <si>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</si>
  <si>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</si>
  <si>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</si>
  <si>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</si>
  <si>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</si>
  <si>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</si>
  <si>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</si>
  <si>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</si>
  <si>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</si>
  <si>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</si>
  <si>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</si>
  <si>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</si>
  <si>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</si>
  <si>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</si>
  <si>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</si>
  <si>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</si>
  <si>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</si>
  <si>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</si>
  <si>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</si>
  <si>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</si>
  <si>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</si>
  <si>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</si>
  <si>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</si>
  <si>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</si>
  <si>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</si>
  <si>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</si>
  <si>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</si>
  <si>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</si>
  <si>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</si>
  <si>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</si>
  <si>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</si>
  <si>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</si>
  <si>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</si>
  <si>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</si>
  <si>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</si>
  <si>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</si>
  <si>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</si>
  <si>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</si>
  <si>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</si>
  <si>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</si>
  <si>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</si>
  <si>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</si>
  <si>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</si>
  <si>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</si>
  <si>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</si>
  <si>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</si>
  <si>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</si>
  <si>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</si>
  <si>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</si>
  <si>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</si>
  <si>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</si>
  <si>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</si>
  <si>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</si>
  <si>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</si>
  <si>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</si>
  <si>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</si>
  <si>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</si>
  <si>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</si>
  <si>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</si>
  <si>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</si>
  <si>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</si>
  <si>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</si>
  <si>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</si>
  <si>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</si>
  <si>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</si>
  <si>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</si>
  <si>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</si>
  <si>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</si>
  <si>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</si>
  <si>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</si>
  <si>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</si>
  <si>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</si>
  <si>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</si>
  <si>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</si>
  <si>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</si>
  <si>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</si>
  <si>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</si>
  <si>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</si>
  <si>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</si>
  <si>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</si>
  <si>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</si>
  <si>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</si>
  <si>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</si>
  <si>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</si>
  <si>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</si>
  <si>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</si>
  <si>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</si>
  <si>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</si>
  <si>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</si>
  <si>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</si>
  <si>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</si>
  <si>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</si>
  <si>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</si>
  <si>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</si>
  <si>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</si>
  <si>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</si>
  <si>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</si>
  <si>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</si>
  <si>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</si>
  <si>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</si>
  <si>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</si>
  <si>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</si>
  <si>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</si>
  <si>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</si>
  <si>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</si>
  <si>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</si>
  <si>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</si>
  <si>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</si>
  <si>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</si>
  <si>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</si>
  <si>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</si>
  <si>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</si>
  <si>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</si>
  <si>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</si>
  <si>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</si>
  <si>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</si>
  <si>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</si>
  <si>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</si>
  <si>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</si>
  <si>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</si>
  <si>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</si>
  <si>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</si>
  <si>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</si>
  <si>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</si>
  <si>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</si>
  <si>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</si>
  <si>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</si>
  <si>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</si>
  <si>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</si>
  <si>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</si>
  <si>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</si>
  <si>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</si>
  <si>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</si>
  <si>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</si>
  <si>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</si>
  <si>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</si>
  <si>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</si>
  <si>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</si>
  <si>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</si>
  <si>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</si>
  <si>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</si>
  <si>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</si>
  <si>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</si>
  <si>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</si>
  <si>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</si>
  <si>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</si>
  <si>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</si>
  <si>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</si>
  <si>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</si>
  <si>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</si>
  <si>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</si>
  <si>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</si>
  <si>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</si>
  <si>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</si>
  <si>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</si>
  <si>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</si>
  <si>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</si>
  <si>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</si>
  <si>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</si>
  <si>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</si>
  <si>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</si>
  <si>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</si>
  <si>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</si>
  <si>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</si>
  <si>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</si>
  <si>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</si>
  <si>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</si>
  <si>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</si>
  <si>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</si>
  <si>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</si>
  <si>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</si>
  <si>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</si>
  <si>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</si>
  <si>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</si>
  <si>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</si>
  <si>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</si>
  <si>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</si>
  <si>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</si>
  <si>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</si>
  <si>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</si>
  <si>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</si>
  <si>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</si>
  <si>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</si>
  <si>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</si>
  <si>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</si>
  <si>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</si>
  <si>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</si>
  <si>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</si>
  <si>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</si>
  <si>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</si>
  <si>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</si>
  <si>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</si>
  <si>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</si>
  <si>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</si>
  <si>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</si>
  <si>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</si>
  <si>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</si>
  <si>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</si>
  <si>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</si>
  <si>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</si>
  <si>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</si>
  <si>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</si>
  <si>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</si>
  <si>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</si>
  <si>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</si>
  <si>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</si>
  <si>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</si>
  <si>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</si>
  <si>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</si>
  <si>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</si>
  <si>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</si>
  <si>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</si>
  <si>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</si>
  <si>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</si>
  <si>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</si>
  <si>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</si>
  <si>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</si>
  <si>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</si>
  <si>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</si>
  <si>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</si>
  <si>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</si>
  <si>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</si>
  <si>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</si>
  <si>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</si>
  <si>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</si>
  <si>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</si>
  <si>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</si>
  <si>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</si>
  <si>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</si>
  <si>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</si>
  <si>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</si>
  <si>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</si>
  <si>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</si>
  <si>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</si>
  <si>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</si>
  <si>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</si>
  <si>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</si>
  <si>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</si>
  <si>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</si>
  <si>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</si>
  <si>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</si>
  <si>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</si>
  <si>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</si>
  <si>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</si>
  <si>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</si>
  <si>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</si>
  <si>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</si>
  <si>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</si>
  <si>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</si>
  <si>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</si>
  <si>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</si>
  <si>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</si>
  <si>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</si>
  <si>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</si>
  <si>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</si>
  <si>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</si>
  <si>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</si>
  <si>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</si>
  <si>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</si>
  <si>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</si>
  <si>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</si>
  <si>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</si>
  <si>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</si>
  <si>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</si>
  <si>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</si>
  <si>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</si>
  <si>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</si>
  <si>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</si>
  <si>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</si>
  <si>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</si>
  <si>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</si>
  <si>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</si>
  <si>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</si>
  <si>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</si>
  <si>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</si>
  <si>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</si>
  <si>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</si>
  <si>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</si>
  <si>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</si>
  <si>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</si>
  <si>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</si>
  <si>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</si>
  <si>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</si>
  <si>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</si>
  <si>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</si>
  <si>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</si>
  <si>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</si>
  <si>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</si>
  <si>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</si>
  <si>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</si>
  <si>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</si>
  <si>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</si>
  <si>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</si>
  <si>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</si>
  <si>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</si>
  <si>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</si>
  <si>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</si>
  <si>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</si>
  <si>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</si>
  <si>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</si>
  <si>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</si>
  <si>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</si>
  <si>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</si>
  <si>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</si>
  <si>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</si>
  <si>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</si>
  <si>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</si>
  <si>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</si>
  <si>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</si>
  <si>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</si>
  <si>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</si>
  <si>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</si>
  <si>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</si>
  <si>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</si>
  <si>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</si>
  <si>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</si>
  <si>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</si>
  <si>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</si>
  <si>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</si>
  <si>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</si>
  <si>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</si>
  <si>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</si>
  <si>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</si>
  <si>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</si>
  <si>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</si>
  <si>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</si>
  <si>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</si>
  <si>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</si>
  <si>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</si>
  <si>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</si>
  <si>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</si>
  <si>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</si>
  <si>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</si>
  <si>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</si>
  <si>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</si>
  <si>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</si>
  <si>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</si>
  <si>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</si>
  <si>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</si>
  <si>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</si>
  <si>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</si>
  <si>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</si>
  <si>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</si>
  <si>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</si>
  <si>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</si>
  <si>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</si>
  <si>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</si>
  <si>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</si>
  <si>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</si>
  <si>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</si>
  <si>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</si>
  <si>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</si>
  <si>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</si>
  <si>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</si>
  <si>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</si>
  <si>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</si>
  <si>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</si>
  <si>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</si>
  <si>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</si>
  <si>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</si>
  <si>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</si>
  <si>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</si>
  <si>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</si>
  <si>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</si>
  <si>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</si>
  <si>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</si>
  <si>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</si>
  <si>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</si>
  <si>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</si>
  <si>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</si>
  <si>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</si>
  <si>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</si>
  <si>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</si>
  <si>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</si>
  <si>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</si>
  <si>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</si>
  <si>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</si>
  <si>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</si>
  <si>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</si>
  <si>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</si>
  <si>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</si>
  <si>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</si>
  <si>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</si>
  <si>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</si>
  <si>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</si>
  <si>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</si>
  <si>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</si>
  <si>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</si>
  <si>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</si>
  <si>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</si>
  <si>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</si>
  <si>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</si>
  <si>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</si>
  <si>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</si>
  <si>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</si>
  <si>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</si>
  <si>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</si>
  <si>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</si>
  <si>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</si>
  <si>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</si>
  <si>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</si>
  <si>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</si>
  <si>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</si>
  <si>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</si>
  <si>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</si>
  <si>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</si>
  <si>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</si>
  <si>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</si>
  <si>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</si>
  <si>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</si>
  <si>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</si>
  <si>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</si>
  <si>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</si>
  <si>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</si>
  <si>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</si>
  <si>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</si>
  <si>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</si>
  <si>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</si>
  <si>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</si>
  <si>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</si>
  <si>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</si>
  <si>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</si>
  <si>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</si>
  <si>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</si>
  <si>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</si>
  <si>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</si>
  <si>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</si>
  <si>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</si>
  <si>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</si>
  <si>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</si>
  <si>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</si>
  <si>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</si>
  <si>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</si>
  <si>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</si>
  <si>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</si>
  <si>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</si>
  <si>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</si>
  <si>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</si>
  <si>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</si>
  <si>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</si>
  <si>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</si>
  <si>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</si>
  <si>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</si>
  <si>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</si>
  <si>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</si>
  <si>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</si>
  <si>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</si>
  <si>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</si>
  <si>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</si>
  <si>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</si>
  <si>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</si>
  <si>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</si>
  <si>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</si>
  <si>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</si>
  <si>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</si>
  <si>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</si>
  <si>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</si>
  <si>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</si>
  <si>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</si>
  <si>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</si>
  <si>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</si>
  <si>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</si>
  <si>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</si>
  <si>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</si>
  <si>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</si>
  <si>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</si>
  <si>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</si>
  <si>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</si>
  <si>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</si>
  <si>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</si>
  <si>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</si>
  <si>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</si>
  <si>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</si>
  <si>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</si>
  <si>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</si>
  <si>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</si>
  <si>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</si>
  <si>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</si>
  <si>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</si>
  <si>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</si>
  <si>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</si>
  <si>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</si>
  <si>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</si>
  <si>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</si>
  <si>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</si>
  <si>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</si>
  <si>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</si>
  <si>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</si>
  <si>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</si>
  <si>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</si>
  <si>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</si>
  <si>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</si>
  <si>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</si>
  <si>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</si>
  <si>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</si>
  <si>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</si>
  <si>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</si>
  <si>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</si>
  <si>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</si>
  <si>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</si>
  <si>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</si>
  <si>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</si>
  <si>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</si>
  <si>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</si>
  <si>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</si>
  <si>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</si>
  <si>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</si>
  <si>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</si>
  <si>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</si>
  <si>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</si>
  <si>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</si>
  <si>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</si>
  <si>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</si>
  <si>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</si>
  <si>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</si>
  <si>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</si>
  <si>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</si>
  <si>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</si>
  <si>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</si>
  <si>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</si>
  <si>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</si>
  <si>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</si>
  <si>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</si>
  <si>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</si>
  <si>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</si>
  <si>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</si>
  <si>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</si>
  <si>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</si>
  <si>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</si>
  <si>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</si>
  <si>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</si>
  <si>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</si>
  <si>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</si>
  <si>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</si>
  <si>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</si>
  <si>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</si>
  <si>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</si>
  <si>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</si>
  <si>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</si>
  <si>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</si>
  <si>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</si>
  <si>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</si>
  <si>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</si>
  <si>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</si>
  <si>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</si>
  <si>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</si>
  <si>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</si>
  <si>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</si>
  <si>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</si>
  <si>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</si>
  <si>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</si>
  <si>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</si>
  <si>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</si>
  <si>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</si>
  <si>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</si>
  <si>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</si>
  <si>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</si>
  <si>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</si>
  <si>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</si>
  <si>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</si>
  <si>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</si>
  <si>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</si>
  <si>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</si>
  <si>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</si>
  <si>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</si>
  <si>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</si>
  <si>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</si>
  <si>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</si>
  <si>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</si>
  <si>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</si>
  <si>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</si>
  <si>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</si>
  <si>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</si>
  <si>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</si>
  <si>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</si>
  <si>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</si>
  <si>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</si>
  <si>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</si>
  <si>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</si>
  <si>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</si>
  <si>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</si>
  <si>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</si>
  <si>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</si>
  <si>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</si>
  <si>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</si>
  <si>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</si>
  <si>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</si>
  <si>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</si>
  <si>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</si>
  <si>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</si>
  <si>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</si>
  <si>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</si>
  <si>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</si>
  <si>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</si>
  <si>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</si>
  <si>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</si>
  <si>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</si>
  <si>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</si>
  <si>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</si>
  <si>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</si>
  <si>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</si>
  <si>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</si>
  <si>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</si>
  <si>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</si>
  <si>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</si>
  <si>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</si>
  <si>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</si>
  <si>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</si>
  <si>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</si>
  <si>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</si>
  <si>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</si>
  <si>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</si>
  <si>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</si>
  <si>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</si>
  <si>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</si>
  <si>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</si>
  <si>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</si>
  <si>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</si>
  <si>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</si>
  <si>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</si>
  <si>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</si>
  <si>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</si>
  <si>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</si>
  <si>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</si>
  <si>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</si>
  <si>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</si>
  <si>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</si>
  <si>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</si>
  <si>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</si>
  <si>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</si>
  <si>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</si>
  <si>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</si>
  <si>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</si>
  <si>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</si>
  <si>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</si>
  <si>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</si>
  <si>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</si>
  <si>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</si>
  <si>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</si>
  <si>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</si>
  <si>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</si>
  <si>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</si>
  <si>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</si>
  <si>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</si>
  <si>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</si>
  <si>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</si>
  <si>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</si>
  <si>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</si>
  <si>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</si>
  <si>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</si>
  <si>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</si>
  <si>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</si>
  <si>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</si>
  <si>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</si>
  <si>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</si>
  <si>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</si>
  <si>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</si>
  <si>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</si>
  <si>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</si>
  <si>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</si>
  <si>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</si>
  <si>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</si>
  <si>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</si>
  <si>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</si>
  <si>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</si>
  <si>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</si>
  <si>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</si>
  <si>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</si>
  <si>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</si>
  <si>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</si>
  <si>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</si>
  <si>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</si>
  <si>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</si>
  <si>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</si>
  <si>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</si>
  <si>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</si>
  <si>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</si>
  <si>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</si>
  <si>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</si>
  <si>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</si>
  <si>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</si>
  <si>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</si>
  <si>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</si>
  <si>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</si>
  <si>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</si>
  <si>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</si>
  <si>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</si>
  <si>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</si>
  <si>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</si>
  <si>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</si>
  <si>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</si>
  <si>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</si>
  <si>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</si>
  <si>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</si>
  <si>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</si>
  <si>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</si>
  <si>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</si>
  <si>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</si>
  <si>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</si>
  <si>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</si>
  <si>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</si>
  <si>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</si>
  <si>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</si>
  <si>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</si>
  <si>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</si>
  <si>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</si>
  <si>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</si>
  <si>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</si>
  <si>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</si>
  <si>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</si>
  <si>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</si>
  <si>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</si>
  <si>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</si>
  <si>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</si>
  <si>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</si>
  <si>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</si>
  <si>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</si>
  <si>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</si>
  <si>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</si>
  <si>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</si>
  <si>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</si>
  <si>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</si>
  <si>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</si>
  <si>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</si>
  <si>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</si>
  <si>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</si>
  <si>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</si>
  <si>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</si>
  <si>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</si>
  <si>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</si>
  <si>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</si>
  <si>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</si>
  <si>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</si>
  <si>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</si>
  <si>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</si>
  <si>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</si>
  <si>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</si>
  <si>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</si>
  <si>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</si>
  <si>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</si>
  <si>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</si>
  <si>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</si>
  <si>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</si>
  <si>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</si>
  <si>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</si>
  <si>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</si>
  <si>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</si>
  <si>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</si>
  <si>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</si>
  <si>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</si>
  <si>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</si>
  <si>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</si>
  <si>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</si>
  <si>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</si>
  <si>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</si>
  <si>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</si>
  <si>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</si>
  <si>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</si>
  <si>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</si>
  <si>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</si>
  <si>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</si>
  <si>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</si>
  <si>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</si>
  <si>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</si>
  <si>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</si>
  <si>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</si>
  <si>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</si>
  <si>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</si>
  <si>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</si>
  <si>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</si>
  <si>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</si>
  <si>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</si>
  <si>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</si>
  <si>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</si>
  <si>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</si>
  <si>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</si>
  <si>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</si>
  <si>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</si>
  <si>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</si>
  <si>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</si>
  <si>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</si>
  <si>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</si>
  <si>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</si>
  <si>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</si>
  <si>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</si>
  <si>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</si>
  <si>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</si>
  <si>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</si>
  <si>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</si>
  <si>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</si>
  <si>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</si>
  <si>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</si>
  <si>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</si>
  <si>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</si>
  <si>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</si>
  <si>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</si>
  <si>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</si>
  <si>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</si>
  <si>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</si>
  <si>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</si>
  <si>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</si>
  <si>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</si>
  <si>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</si>
  <si>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</si>
  <si>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</si>
  <si>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</si>
  <si>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</si>
  <si>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</si>
  <si>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</si>
  <si>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</si>
  <si>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</si>
  <si>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</si>
  <si>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</si>
  <si>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</si>
  <si>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</si>
  <si>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</si>
  <si>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</si>
  <si>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</si>
  <si>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</si>
  <si>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</si>
  <si>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</si>
  <si>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</si>
  <si>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</si>
  <si>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</si>
  <si>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</si>
  <si>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</si>
  <si>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</si>
  <si>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</si>
  <si>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</si>
  <si>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</si>
  <si>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</si>
  <si>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</si>
  <si>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</si>
  <si>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</si>
  <si>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</si>
  <si>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</si>
  <si>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</si>
  <si>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</si>
  <si>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</si>
  <si>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</si>
  <si>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</si>
  <si>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</si>
  <si>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</si>
  <si>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</si>
  <si>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</si>
  <si>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</si>
  <si>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</si>
  <si>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</si>
  <si>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</si>
  <si>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</si>
  <si>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</si>
  <si>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</si>
  <si>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</si>
  <si>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</si>
  <si>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</si>
  <si>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</si>
  <si>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</si>
  <si>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</si>
  <si>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</si>
  <si>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</si>
  <si>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</si>
  <si>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</si>
  <si>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</si>
  <si>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</si>
  <si>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</si>
  <si>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</si>
  <si>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</si>
  <si>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</si>
  <si>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</si>
  <si>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</si>
  <si>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</si>
  <si>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</si>
  <si>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</si>
  <si>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</si>
  <si>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</si>
  <si>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</si>
  <si>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</si>
  <si>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</si>
  <si>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</si>
  <si>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</si>
  <si>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</si>
  <si>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</si>
  <si>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</si>
  <si>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</si>
  <si>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</si>
  <si>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</si>
  <si>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</si>
  <si>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</si>
  <si>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</si>
  <si>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</si>
  <si>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</si>
  <si>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</si>
  <si>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</si>
  <si>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</si>
  <si>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</si>
  <si>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</si>
  <si>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</si>
  <si>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</si>
  <si>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</si>
  <si>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</si>
  <si>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</si>
  <si>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</si>
  <si>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</si>
  <si>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</si>
  <si>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</si>
  <si>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</si>
  <si>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</si>
  <si>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</si>
  <si>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</si>
  <si>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</si>
  <si>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</si>
  <si>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</si>
  <si>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</si>
  <si>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</si>
  <si>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</si>
  <si>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</si>
  <si>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</si>
  <si>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</si>
  <si>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</si>
  <si>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</si>
  <si>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</si>
  <si>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</si>
  <si>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</si>
  <si>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</si>
  <si>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</si>
  <si>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</si>
  <si>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</si>
  <si>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</si>
  <si>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</si>
  <si>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</si>
  <si>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</si>
  <si>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</si>
  <si>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</si>
  <si>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</si>
  <si>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</si>
  <si>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</si>
  <si>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</si>
  <si>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</si>
  <si>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</si>
  <si>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</si>
  <si>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</si>
  <si>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</si>
  <si>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</si>
  <si>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</si>
  <si>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</si>
  <si>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</si>
  <si>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</si>
  <si>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</si>
  <si>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</si>
  <si>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</si>
  <si>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</si>
  <si>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</si>
  <si>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</si>
  <si>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</si>
  <si>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</si>
  <si>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</si>
  <si>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</si>
  <si>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</si>
  <si>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</si>
  <si>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</si>
  <si>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</si>
  <si>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</si>
  <si>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</si>
  <si>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</si>
  <si>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</si>
  <si>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</si>
  <si>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</si>
  <si>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</si>
  <si>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</si>
  <si>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</si>
  <si>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</si>
  <si>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</si>
  <si>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</si>
  <si>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</si>
  <si>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</si>
  <si>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</si>
  <si>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</si>
  <si>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</si>
  <si>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</si>
  <si>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</si>
  <si>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</si>
  <si>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</si>
  <si>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</si>
  <si>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</si>
  <si>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</si>
  <si>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</si>
  <si>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</si>
  <si>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</si>
  <si>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</si>
  <si>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</si>
  <si>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</si>
  <si>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</si>
  <si>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</si>
  <si>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</si>
  <si>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</si>
  <si>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</si>
  <si>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</si>
  <si>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</si>
  <si>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</si>
  <si>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</si>
  <si>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</si>
  <si>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</si>
  <si>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</si>
  <si>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</si>
  <si>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</si>
  <si>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</si>
  <si>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</si>
  <si>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</si>
  <si>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</si>
  <si>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</si>
  <si>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</si>
  <si>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</si>
  <si>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</si>
  <si>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</si>
  <si>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</si>
  <si>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</si>
  <si>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</si>
  <si>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</si>
  <si>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</si>
  <si>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</si>
  <si>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</si>
  <si>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</si>
  <si>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</si>
  <si>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</si>
  <si>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</si>
  <si>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</si>
  <si>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</si>
  <si>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</si>
  <si>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</si>
  <si>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</si>
  <si>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</si>
  <si>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</si>
  <si>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</si>
  <si>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</si>
  <si>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</si>
  <si>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</si>
  <si>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</si>
  <si>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</si>
  <si>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</si>
  <si>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</si>
  <si>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</si>
  <si>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</si>
  <si>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</si>
  <si>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</si>
  <si>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</si>
  <si>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</si>
  <si>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</si>
  <si>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</si>
  <si>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</si>
  <si>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</si>
  <si>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</si>
  <si>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</si>
  <si>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</si>
  <si>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</si>
  <si>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</si>
  <si>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</si>
  <si>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</si>
  <si>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</si>
  <si>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</si>
  <si>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</si>
  <si>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</si>
  <si>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</si>
  <si>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</si>
  <si>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</si>
  <si>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</si>
  <si>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</si>
  <si>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</si>
  <si>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</si>
  <si>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</si>
  <si>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</si>
  <si>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</si>
  <si>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</si>
  <si>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</si>
  <si>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</si>
  <si>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</si>
  <si>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</si>
  <si>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</si>
  <si>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</si>
  <si>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</si>
  <si>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</si>
  <si>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</si>
  <si>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</si>
  <si>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</si>
  <si>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</si>
  <si>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</si>
  <si>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</si>
  <si>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</si>
  <si>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</si>
  <si>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</si>
  <si>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</si>
  <si>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</si>
  <si>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</si>
  <si>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</si>
  <si>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</si>
  <si>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</si>
  <si>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</si>
  <si>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</si>
  <si>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</si>
  <si>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</si>
  <si>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</si>
  <si>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</si>
  <si>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</si>
  <si>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</si>
  <si>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</si>
  <si>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</si>
  <si>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</si>
  <si>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</si>
  <si>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</si>
  <si>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</si>
  <si>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</si>
  <si>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</si>
  <si>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</si>
  <si>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</si>
  <si>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</si>
  <si>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</si>
  <si>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</si>
  <si>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</si>
  <si>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</si>
  <si>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</si>
  <si>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</si>
  <si>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</si>
  <si>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</si>
  <si>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</si>
  <si>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</si>
  <si>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</si>
  <si>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</si>
  <si>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</si>
  <si>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</si>
  <si>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</si>
  <si>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</si>
  <si>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</si>
  <si>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</si>
  <si>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</si>
  <si>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</si>
  <si>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</si>
  <si>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</si>
  <si>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</si>
  <si>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</si>
  <si>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</si>
  <si>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</si>
  <si>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</si>
  <si>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</si>
  <si>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</si>
  <si>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</si>
  <si>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</si>
  <si>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</si>
  <si>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</si>
  <si>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</si>
  <si>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</si>
  <si>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</si>
  <si>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</si>
  <si>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</si>
  <si>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</si>
  <si>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</si>
  <si>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</si>
  <si>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</si>
  <si>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</si>
  <si>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</si>
  <si>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</si>
  <si>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</si>
  <si>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</si>
  <si>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</si>
  <si>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</si>
  <si>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</si>
  <si>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</si>
  <si>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</si>
  <si>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</si>
  <si>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</si>
  <si>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</si>
  <si>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</si>
  <si>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</si>
  <si>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</si>
  <si>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</si>
  <si>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</si>
  <si>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</si>
  <si>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</si>
  <si>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</si>
  <si>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</si>
  <si>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</si>
  <si>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</si>
  <si>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</si>
  <si>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</si>
  <si>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</si>
  <si>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</si>
  <si>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</si>
  <si>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</si>
  <si>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</si>
  <si>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</si>
  <si>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</si>
  <si>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</si>
  <si>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</si>
  <si>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</si>
  <si>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</si>
  <si>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</si>
  <si>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</si>
  <si>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</si>
  <si>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</si>
  <si>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</si>
  <si>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</si>
  <si>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</si>
  <si>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</si>
  <si>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</si>
  <si>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</si>
  <si>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</si>
  <si>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</si>
  <si>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</si>
  <si>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</si>
  <si>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</si>
  <si>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</si>
  <si>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</si>
  <si>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</si>
  <si>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</si>
  <si>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</si>
  <si>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</si>
  <si>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</si>
  <si>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</si>
  <si>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</si>
  <si>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</si>
  <si>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</si>
  <si>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</si>
  <si>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</si>
  <si>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</si>
  <si>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</si>
  <si>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</si>
  <si>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</si>
  <si>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</si>
  <si>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</si>
  <si>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</si>
  <si>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</si>
  <si>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</si>
  <si>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</si>
  <si>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</si>
  <si>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</si>
  <si>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</si>
  <si>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</si>
  <si>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</si>
  <si>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</si>
  <si>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</si>
  <si>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</si>
  <si>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</si>
  <si>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</si>
  <si>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</si>
  <si>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</si>
  <si>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</si>
  <si>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</si>
  <si>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</si>
  <si>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</si>
  <si>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</si>
  <si>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</si>
  <si>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</si>
  <si>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</si>
  <si>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</si>
  <si>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</si>
  <si>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</si>
  <si>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</si>
  <si>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</si>
  <si>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</si>
  <si>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</si>
  <si>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</si>
  <si>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</si>
  <si>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</si>
  <si>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</si>
  <si>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</si>
  <si>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</si>
  <si>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</si>
  <si>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</si>
  <si>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</si>
  <si>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</si>
  <si>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</si>
  <si>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</si>
  <si>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</si>
  <si>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</si>
  <si>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</si>
  <si>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</si>
  <si>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</si>
  <si>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</si>
  <si>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</si>
  <si>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</si>
  <si>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</si>
  <si>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</si>
  <si>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</si>
  <si>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</si>
  <si>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</si>
  <si>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</si>
  <si>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</si>
  <si>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</si>
  <si>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</si>
  <si>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</si>
  <si>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</si>
  <si>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</si>
  <si>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</si>
  <si>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</si>
  <si>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</si>
  <si>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</si>
  <si>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</si>
  <si>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</si>
  <si>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</si>
  <si>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</si>
  <si>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</si>
  <si>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</si>
  <si>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</si>
  <si>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</si>
  <si>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</si>
  <si>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</si>
  <si>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</si>
  <si>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</si>
  <si>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</si>
  <si>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</si>
  <si>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</si>
  <si>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</si>
  <si>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</si>
  <si>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</si>
  <si>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</si>
  <si>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</si>
  <si>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</si>
  <si>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</si>
  <si>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</si>
  <si>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</si>
  <si>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</si>
  <si>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</si>
  <si>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</si>
  <si>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</si>
  <si>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</si>
  <si>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</si>
  <si>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</si>
  <si>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</si>
  <si>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</si>
  <si>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</si>
  <si>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</si>
  <si>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</si>
  <si>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</si>
  <si>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</si>
  <si>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</si>
  <si>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</si>
  <si>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</si>
  <si>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</si>
  <si>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</si>
  <si>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</si>
  <si>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</si>
  <si>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</si>
  <si>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</si>
  <si>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</si>
  <si>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</si>
  <si>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</si>
  <si>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</si>
  <si>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</si>
  <si>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</si>
  <si>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</si>
  <si>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</si>
  <si>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</si>
  <si>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</si>
  <si>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</si>
  <si>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</si>
  <si>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</si>
  <si>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</si>
  <si>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</si>
  <si>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</si>
  <si>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</si>
  <si>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</si>
  <si>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</si>
  <si>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</si>
  <si>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</si>
  <si>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</si>
  <si>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</si>
  <si>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</si>
  <si>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</si>
  <si>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</si>
  <si>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</si>
  <si>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</si>
  <si>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</si>
  <si>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</si>
  <si>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</si>
  <si>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</si>
  <si>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</si>
  <si>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</si>
  <si>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</si>
  <si>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</si>
  <si>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</si>
  <si>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</si>
  <si>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</si>
  <si>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</si>
  <si>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</si>
  <si>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</si>
  <si>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</si>
  <si>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</si>
  <si>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</si>
  <si>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</si>
  <si>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</si>
  <si>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</si>
  <si>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</si>
  <si>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</si>
  <si>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</si>
  <si>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</si>
  <si>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</si>
  <si>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</si>
  <si>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</si>
  <si>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</si>
  <si>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</si>
  <si>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</si>
  <si>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</si>
  <si>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</si>
  <si>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</si>
  <si>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</si>
  <si>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</si>
  <si>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</si>
  <si>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</si>
  <si>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</si>
  <si>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</si>
  <si>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</si>
  <si>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</si>
  <si>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</si>
  <si>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</si>
  <si>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</si>
  <si>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</si>
  <si>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</si>
  <si>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</si>
  <si>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</si>
  <si>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</si>
  <si>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</si>
  <si>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</si>
  <si>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</si>
  <si>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</si>
  <si>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</si>
  <si>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</si>
  <si>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</si>
  <si>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</si>
  <si>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</si>
  <si>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</si>
  <si>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</si>
  <si>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</si>
  <si>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</si>
  <si>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</si>
  <si>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</si>
  <si>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</si>
  <si>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</si>
  <si>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</si>
  <si>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</si>
  <si>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</si>
  <si>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</si>
  <si>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</si>
  <si>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</si>
  <si>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</si>
  <si>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</si>
  <si>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</si>
  <si>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</si>
  <si>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</si>
  <si>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</si>
  <si>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</si>
  <si>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</si>
  <si>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</si>
  <si>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</si>
  <si>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</si>
  <si>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</si>
  <si>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</si>
  <si>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</si>
  <si>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</si>
  <si>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</si>
  <si>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</si>
  <si>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</si>
  <si>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</si>
  <si>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</si>
  <si>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</si>
  <si>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</si>
  <si>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</si>
  <si>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</si>
  <si>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</si>
  <si>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</si>
  <si>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</si>
  <si>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</si>
  <si>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</si>
  <si>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</si>
  <si>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</si>
  <si>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</si>
  <si>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</si>
  <si>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</si>
  <si>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</si>
  <si>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</si>
  <si>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</si>
  <si>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</si>
  <si>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</si>
  <si>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</si>
  <si>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</si>
  <si>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</si>
  <si>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</si>
  <si>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</si>
  <si>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</si>
  <si>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</si>
  <si>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</si>
  <si>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</si>
  <si>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</si>
  <si>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</si>
  <si>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</si>
  <si>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</si>
  <si>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</si>
  <si>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</si>
  <si>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</si>
  <si>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</si>
  <si>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</si>
  <si>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</si>
  <si>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</si>
  <si>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</si>
  <si>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</si>
  <si>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</si>
  <si>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</si>
  <si>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</si>
  <si>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</si>
  <si>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</si>
  <si>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</si>
  <si>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</si>
  <si>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</si>
  <si>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</si>
  <si>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</si>
  <si>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</si>
  <si>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</si>
  <si>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</si>
  <si>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</si>
  <si>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</si>
  <si>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</si>
  <si>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</si>
  <si>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</si>
  <si>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</si>
  <si>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</si>
  <si>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</si>
  <si>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</si>
  <si>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</si>
  <si>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</si>
  <si>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</si>
  <si>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</si>
  <si>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</si>
  <si>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</si>
  <si>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</si>
  <si>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</si>
  <si>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</si>
  <si>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</si>
  <si>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</si>
  <si>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</si>
  <si>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</si>
  <si>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</si>
  <si>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</si>
  <si>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</si>
  <si>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</si>
  <si>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</si>
  <si>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</si>
  <si>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</si>
  <si>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</si>
  <si>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</si>
  <si>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</si>
  <si>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</si>
  <si>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</si>
  <si>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</si>
  <si>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</si>
  <si>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</si>
  <si>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</si>
  <si>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</si>
  <si>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</si>
  <si>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</si>
  <si>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</si>
  <si>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</si>
  <si>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</si>
  <si>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</si>
  <si>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</si>
  <si>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</si>
  <si>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</si>
  <si>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</si>
  <si>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</si>
  <si>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</si>
  <si>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</si>
  <si>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</si>
  <si>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</si>
  <si>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</si>
  <si>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</si>
  <si>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</si>
  <si>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</si>
  <si>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</si>
  <si>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</si>
  <si>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</si>
  <si>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</si>
  <si>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</si>
  <si>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</si>
  <si>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</si>
  <si>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</si>
  <si>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</si>
  <si>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</si>
  <si>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</si>
  <si>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</si>
  <si>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</si>
  <si>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</si>
  <si>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</si>
  <si>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</si>
  <si>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</si>
  <si>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</si>
  <si>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</si>
  <si>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</si>
  <si>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</si>
  <si>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</si>
  <si>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</si>
  <si>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</si>
  <si>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</si>
  <si>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</si>
  <si>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</si>
  <si>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</si>
  <si>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</si>
  <si>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</si>
  <si>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</si>
  <si>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</si>
  <si>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</si>
  <si>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</si>
  <si>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</si>
  <si>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</si>
  <si>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</si>
  <si>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</si>
  <si>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</si>
  <si>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</si>
  <si>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</si>
  <si>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</si>
  <si>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</si>
  <si>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</si>
  <si>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</si>
  <si>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</si>
  <si>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</si>
  <si>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</si>
  <si>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</si>
  <si>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</si>
  <si>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</si>
  <si>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</si>
  <si>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</si>
  <si>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</si>
  <si>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</si>
  <si>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</si>
  <si>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</si>
  <si>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</si>
  <si>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</si>
  <si>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</si>
  <si>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</si>
  <si>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</si>
  <si>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</si>
  <si>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</si>
  <si>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</si>
  <si>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</si>
  <si>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</si>
  <si>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</si>
  <si>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</si>
  <si>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</si>
  <si>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</si>
  <si>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</si>
  <si>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</si>
  <si>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</si>
  <si>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</si>
  <si>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</si>
  <si>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</si>
  <si>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</si>
  <si>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</si>
  <si>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</si>
  <si>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</si>
  <si>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</si>
  <si>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</si>
  <si>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</si>
  <si>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</si>
  <si>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</si>
  <si>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</si>
  <si>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</si>
  <si>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</si>
  <si>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</si>
  <si>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</si>
  <si>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</si>
  <si>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</si>
  <si>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</si>
  <si>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</si>
  <si>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</si>
  <si>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</si>
  <si>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</si>
  <si>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</si>
  <si>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</si>
  <si>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</si>
  <si>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</si>
  <si>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</si>
  <si>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</si>
  <si>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</si>
  <si>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</si>
  <si>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</si>
  <si>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</si>
  <si>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</si>
  <si>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</si>
  <si>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</si>
  <si>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</si>
  <si>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</si>
  <si>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</si>
  <si>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</si>
  <si>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</si>
  <si>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</si>
  <si>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</si>
  <si>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</si>
  <si>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</si>
  <si>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</si>
  <si>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</si>
  <si>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</si>
  <si>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</si>
  <si>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</si>
  <si>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</si>
  <si>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</si>
  <si>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</si>
  <si>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</si>
  <si>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</si>
  <si>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</si>
  <si>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</si>
  <si>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</si>
  <si>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</si>
  <si>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</si>
  <si>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</si>
  <si>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</si>
  <si>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</si>
  <si>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</si>
  <si>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</si>
  <si>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</si>
  <si>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</si>
  <si>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</si>
  <si>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</si>
  <si>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</si>
  <si>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</si>
  <si>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</si>
  <si>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</si>
  <si>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</si>
  <si>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</si>
  <si>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</si>
  <si>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</si>
  <si>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</si>
  <si>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</si>
  <si>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</si>
  <si>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</si>
  <si>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</si>
  <si>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</si>
  <si>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</si>
  <si>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</si>
  <si>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</si>
  <si>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</si>
  <si>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</si>
  <si>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</si>
  <si>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</si>
  <si>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</si>
  <si>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</si>
  <si>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</si>
  <si>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</si>
  <si>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</si>
  <si>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</si>
  <si>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</si>
  <si>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</si>
  <si>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</si>
  <si>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</si>
  <si>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</si>
  <si>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</si>
  <si>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</si>
  <si>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</si>
  <si>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</si>
  <si>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</si>
  <si>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</si>
  <si>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</si>
  <si>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</si>
  <si>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</si>
  <si>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</si>
  <si>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</si>
  <si>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</si>
  <si>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</si>
  <si>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</si>
  <si>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</si>
  <si>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</si>
  <si>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</si>
  <si>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</si>
  <si>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</si>
  <si>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</si>
  <si>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</si>
  <si>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</si>
  <si>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</si>
  <si>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</si>
  <si>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</si>
  <si>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</si>
  <si>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</si>
  <si>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</si>
  <si>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</si>
  <si>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</si>
  <si>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</si>
  <si>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</si>
  <si>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</si>
  <si>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</si>
  <si>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</si>
  <si>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</si>
  <si>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</si>
  <si>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</si>
  <si>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</si>
  <si>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</si>
  <si>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</si>
  <si>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</si>
  <si>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</si>
  <si>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</si>
  <si>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</si>
  <si>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</si>
  <si>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</si>
  <si>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</si>
  <si>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</si>
  <si>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</si>
  <si>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</si>
  <si>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</si>
  <si>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</si>
  <si>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</si>
  <si>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</si>
  <si>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</si>
  <si>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</si>
  <si>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</si>
  <si>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</si>
  <si>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</si>
  <si>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</si>
  <si>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</si>
  <si>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</si>
  <si>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</si>
  <si>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</si>
  <si>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</si>
  <si>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</si>
  <si>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</si>
  <si>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</si>
  <si>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</si>
  <si>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</si>
  <si>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</si>
  <si>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</si>
  <si>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</si>
  <si>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</si>
  <si>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</si>
  <si>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</si>
  <si>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</si>
  <si>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</si>
  <si>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</si>
  <si>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</si>
  <si>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</si>
  <si>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</si>
  <si>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</si>
  <si>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</si>
  <si>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</si>
  <si>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</si>
  <si>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</si>
  <si>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</si>
  <si>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</si>
  <si>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</si>
  <si>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</si>
  <si>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</si>
  <si>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</si>
  <si>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</si>
  <si>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</si>
  <si>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</si>
  <si>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</si>
  <si>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</si>
  <si>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</si>
  <si>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</si>
  <si>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</si>
  <si>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</si>
  <si>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</si>
  <si>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</si>
  <si>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</si>
  <si>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</si>
  <si>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</si>
  <si>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</si>
  <si>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</si>
  <si>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</si>
  <si>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</si>
  <si>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</si>
  <si>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</si>
  <si>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</si>
  <si>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</si>
  <si>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</si>
  <si>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</si>
  <si>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</si>
  <si>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</si>
  <si>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</si>
  <si>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</si>
  <si>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</si>
  <si>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</si>
  <si>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</si>
  <si>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</si>
  <si>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</si>
  <si>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</si>
  <si>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</si>
  <si>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</si>
  <si>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</si>
  <si>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</si>
  <si>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</si>
  <si>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</si>
  <si>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</si>
  <si>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</si>
  <si>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</si>
  <si>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</si>
  <si>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</si>
  <si>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</si>
  <si>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</si>
  <si>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</si>
  <si>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</si>
  <si>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</si>
  <si>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</si>
  <si>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</si>
  <si>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</si>
  <si>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</si>
  <si>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</si>
  <si>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</si>
  <si>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</si>
  <si>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</si>
  <si>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</si>
  <si>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</si>
  <si>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</si>
  <si>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</si>
  <si>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</si>
  <si>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</si>
  <si>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</si>
  <si>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</si>
  <si>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</si>
  <si>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</si>
  <si>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</si>
  <si>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</si>
  <si>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</si>
  <si>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</si>
  <si>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</si>
  <si>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</si>
  <si>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</si>
  <si>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</si>
  <si>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</si>
  <si>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</si>
  <si>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</si>
  <si>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</si>
  <si>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</si>
  <si>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</si>
  <si>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</si>
  <si>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</si>
  <si>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</si>
  <si>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</si>
  <si>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</si>
  <si>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</si>
  <si>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</si>
  <si>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</si>
  <si>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</si>
  <si>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</si>
  <si>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</si>
  <si>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</si>
  <si>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</si>
  <si>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</si>
  <si>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</si>
  <si>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</si>
  <si>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</si>
  <si>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</si>
  <si>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</si>
  <si>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</si>
  <si>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</si>
  <si>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</si>
  <si>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</si>
  <si>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</si>
  <si>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</si>
  <si>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</si>
  <si>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</si>
  <si>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</si>
  <si>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</si>
  <si>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</si>
  <si>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</si>
  <si>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</si>
  <si>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</si>
  <si>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</si>
  <si>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</si>
  <si>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</si>
  <si>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</si>
  <si>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</si>
  <si>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</si>
  <si>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</si>
  <si>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</si>
  <si>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</si>
  <si>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</si>
  <si>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</si>
  <si>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</si>
  <si>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</si>
  <si>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</si>
  <si>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</si>
  <si>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</si>
  <si>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</si>
  <si>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</si>
  <si>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</si>
  <si>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</si>
  <si>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</si>
  <si>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</si>
  <si>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</si>
  <si>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</si>
  <si>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</si>
  <si>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</si>
  <si>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</si>
  <si>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</si>
  <si>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</si>
  <si>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</si>
  <si>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</si>
  <si>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</si>
  <si>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</si>
  <si>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</si>
  <si>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</si>
  <si>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</si>
  <si>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</si>
  <si>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</si>
  <si>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</si>
  <si>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</si>
  <si>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</si>
  <si>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</si>
  <si>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</si>
  <si>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</si>
  <si>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</si>
  <si>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</si>
  <si>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</si>
  <si>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</si>
  <si>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</si>
  <si>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</si>
  <si>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</si>
  <si>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</si>
  <si>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</si>
  <si>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</si>
  <si>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</si>
  <si>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</si>
  <si>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</si>
  <si>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</si>
  <si>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</si>
  <si>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</si>
  <si>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</si>
  <si>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</si>
  <si>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</si>
  <si>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</si>
  <si>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</si>
  <si>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</si>
  <si>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</si>
  <si>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</si>
  <si>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</si>
  <si>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</si>
  <si>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</si>
  <si>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</si>
  <si>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</si>
  <si>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</si>
  <si>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</si>
  <si>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</si>
  <si>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</si>
  <si>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</si>
  <si>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</si>
  <si>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</si>
  <si>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</si>
  <si>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</si>
  <si>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</si>
  <si>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</si>
  <si>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</si>
  <si>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</si>
  <si>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</si>
  <si>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</si>
  <si>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</si>
  <si>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</si>
  <si>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</si>
  <si>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</si>
  <si>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</si>
  <si>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</si>
  <si>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</si>
  <si>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</si>
  <si>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</si>
  <si>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</si>
  <si>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</si>
  <si>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</si>
  <si>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</si>
  <si>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</si>
  <si>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</si>
  <si>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</si>
  <si>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</si>
  <si>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</si>
  <si>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</si>
  <si>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</si>
  <si>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</si>
  <si>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</si>
  <si>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</si>
  <si>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</si>
  <si>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</si>
  <si>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</si>
  <si>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</si>
  <si>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</si>
  <si>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</si>
  <si>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</si>
  <si>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</si>
  <si>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</si>
  <si>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</si>
  <si>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</si>
  <si>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</si>
  <si>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</si>
  <si>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</si>
  <si>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</si>
  <si>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</si>
  <si>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</si>
  <si>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</si>
  <si>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</si>
  <si>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</si>
  <si>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</si>
  <si>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</si>
  <si>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</si>
  <si>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</si>
  <si>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</si>
  <si>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</si>
  <si>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</si>
  <si>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</si>
  <si>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</si>
  <si>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</si>
  <si>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</si>
  <si>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</si>
  <si>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</si>
  <si>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</si>
  <si>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</si>
  <si>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</si>
  <si>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</si>
  <si>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</si>
  <si>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</si>
  <si>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</si>
  <si>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</si>
  <si>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</si>
  <si>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</si>
  <si>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</si>
  <si>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</si>
  <si>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</si>
  <si>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</si>
  <si>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</si>
  <si>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</si>
  <si>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</si>
  <si>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</si>
  <si>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</si>
  <si>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</si>
  <si>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</si>
  <si>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</si>
  <si>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</si>
  <si>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</si>
  <si>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</si>
  <si>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</si>
  <si>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</si>
  <si>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</si>
  <si>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</si>
  <si>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</si>
  <si>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</si>
  <si>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</si>
  <si>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</si>
  <si>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</si>
  <si>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</si>
  <si>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</si>
  <si>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</si>
  <si>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</si>
  <si>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</si>
  <si>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</si>
  <si>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</si>
  <si>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</si>
  <si>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</si>
  <si>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</si>
  <si>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</si>
  <si>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</si>
  <si>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</si>
  <si>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</si>
  <si>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</si>
  <si>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</si>
  <si>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</si>
  <si>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</si>
  <si>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</si>
  <si>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</si>
  <si>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</si>
  <si>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</si>
  <si>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</si>
  <si>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</si>
  <si>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</si>
  <si>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</si>
  <si>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</si>
  <si>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</si>
  <si>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</si>
  <si>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</si>
  <si>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</si>
  <si>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</si>
  <si>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</si>
  <si>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</si>
  <si>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</si>
  <si>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</si>
  <si>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</si>
  <si>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</si>
  <si>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</si>
  <si>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</si>
  <si>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</si>
  <si>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</si>
  <si>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</si>
  <si>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</si>
  <si>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</si>
  <si>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</si>
  <si>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</si>
  <si>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</si>
  <si>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</si>
  <si>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</si>
  <si>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</si>
  <si>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</si>
  <si>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</si>
  <si>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</si>
  <si>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</si>
  <si>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</si>
  <si>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</si>
  <si>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</si>
  <si>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</si>
  <si>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</si>
  <si>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</si>
  <si>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</si>
  <si>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</si>
  <si>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</si>
  <si>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</si>
  <si>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</si>
  <si>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</si>
  <si>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</si>
  <si>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</si>
  <si>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</si>
  <si>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</si>
  <si>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</si>
  <si>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</si>
  <si>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</si>
  <si>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</si>
  <si>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</si>
  <si>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</si>
  <si>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</si>
  <si>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</si>
  <si>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</si>
  <si>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</si>
  <si>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</si>
  <si>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</si>
  <si>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</si>
  <si>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</si>
  <si>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</si>
  <si>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</si>
  <si>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</si>
  <si>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</si>
  <si>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</si>
  <si>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</si>
  <si>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</si>
  <si>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</si>
  <si>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</si>
  <si>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</si>
  <si>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</si>
  <si>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</si>
  <si>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</si>
  <si>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</si>
  <si>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</si>
  <si>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</si>
  <si>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</si>
  <si>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</si>
  <si>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</si>
  <si>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</si>
  <si>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</si>
  <si>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</si>
  <si>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</si>
  <si>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</si>
  <si>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</si>
  <si>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</si>
  <si>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</si>
  <si>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</si>
  <si>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</si>
  <si>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</si>
  <si>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</si>
  <si>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</si>
  <si>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</si>
  <si>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</si>
  <si>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</si>
  <si>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</si>
  <si>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</si>
  <si>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</si>
  <si>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</si>
  <si>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</si>
  <si>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</si>
  <si>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</si>
  <si>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</si>
  <si>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</si>
  <si>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</si>
  <si>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</si>
  <si>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</si>
  <si>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</si>
  <si>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</si>
  <si>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</si>
  <si>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</si>
  <si>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</si>
  <si>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</si>
  <si>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</si>
  <si>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</si>
  <si>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</si>
  <si>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</si>
  <si>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</si>
  <si>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</si>
  <si>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</si>
  <si>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</si>
  <si>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</si>
  <si>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</si>
  <si>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</si>
  <si>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</si>
  <si>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</si>
  <si>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</si>
  <si>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</si>
  <si>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</si>
  <si>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</si>
  <si>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</si>
  <si>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</si>
  <si>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</si>
  <si>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</si>
  <si>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</si>
  <si>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</si>
  <si>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</si>
  <si>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</si>
  <si>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</si>
  <si>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</si>
  <si>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</si>
  <si>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</si>
  <si>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</si>
  <si>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</si>
  <si>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</si>
  <si>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</si>
  <si>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</si>
  <si>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</si>
  <si>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</si>
  <si>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</si>
  <si>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</si>
  <si>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</si>
  <si>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</si>
  <si>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</si>
  <si>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</si>
  <si>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</si>
  <si>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</si>
  <si>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</si>
  <si>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</si>
  <si>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</si>
  <si>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</si>
  <si>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</si>
  <si>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</si>
  <si>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</si>
  <si>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</si>
  <si>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</si>
  <si>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</si>
  <si>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</si>
  <si>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</si>
  <si>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</si>
  <si>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</si>
  <si>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</si>
  <si>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</si>
  <si>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</si>
  <si>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</si>
  <si>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</si>
  <si>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</si>
  <si>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</si>
  <si>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</si>
  <si>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</si>
  <si>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</si>
  <si>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</si>
  <si>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</si>
  <si>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</si>
  <si>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</si>
  <si>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</si>
  <si>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</si>
  <si>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</si>
  <si>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</si>
  <si>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</si>
  <si>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</si>
  <si>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</si>
  <si>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</si>
  <si>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</si>
  <si>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</si>
  <si>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</si>
  <si>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</si>
  <si>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</si>
  <si>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</si>
  <si>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</si>
  <si>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</si>
  <si>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</si>
  <si>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</si>
  <si>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</si>
  <si>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</si>
  <si>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</si>
  <si>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</si>
  <si>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</si>
  <si>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</si>
  <si>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</si>
  <si>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</si>
  <si>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</si>
  <si>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</si>
  <si>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</si>
  <si>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</si>
  <si>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</si>
  <si>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</si>
  <si>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</si>
  <si>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</si>
  <si>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</si>
  <si>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</si>
  <si>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</si>
  <si>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</si>
  <si>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</si>
  <si>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</si>
  <si>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</si>
  <si>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</si>
  <si>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</si>
  <si>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</si>
  <si>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</si>
  <si>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</si>
  <si>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</si>
  <si>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</si>
  <si>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</si>
  <si>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</si>
  <si>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</si>
  <si>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</si>
  <si>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</si>
  <si>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</si>
  <si>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</si>
  <si>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</si>
  <si>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</si>
  <si>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</si>
  <si>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</si>
  <si>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</si>
  <si>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</si>
  <si>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</si>
  <si>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</si>
  <si>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</si>
  <si>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</si>
  <si>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</si>
  <si>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</si>
  <si>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</si>
  <si>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</si>
  <si>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</si>
  <si>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</si>
  <si>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</si>
  <si>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</si>
  <si>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</si>
  <si>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</si>
  <si>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</si>
  <si>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</si>
  <si>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</si>
  <si>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</si>
  <si>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</si>
  <si>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</si>
  <si>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</si>
  <si>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</si>
  <si>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</si>
  <si>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</si>
  <si>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</si>
  <si>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</si>
  <si>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</si>
  <si>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</si>
  <si>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</si>
  <si>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</si>
  <si>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</si>
  <si>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</si>
  <si>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</si>
  <si>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</si>
  <si>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</si>
  <si>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</si>
  <si>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</si>
  <si>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</si>
  <si>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</si>
  <si>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</si>
  <si>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</si>
  <si>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</si>
  <si>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</si>
  <si>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</si>
  <si>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</si>
  <si>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</si>
  <si>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</si>
  <si>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</si>
  <si>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</si>
  <si>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</si>
  <si>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</si>
  <si>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</si>
  <si>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</si>
  <si>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</si>
  <si>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</si>
  <si>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</si>
  <si>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</si>
  <si>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</si>
  <si>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</si>
  <si>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</si>
  <si>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</si>
  <si>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</si>
  <si>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</si>
  <si>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</si>
  <si>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</si>
  <si>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</si>
  <si>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</si>
  <si>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</si>
  <si>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</si>
  <si>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</si>
  <si>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</si>
  <si>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</si>
  <si>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</si>
  <si>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</si>
  <si>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</si>
  <si>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</si>
  <si>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</si>
  <si>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</si>
  <si>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</si>
  <si>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</si>
  <si>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</si>
  <si>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</si>
  <si>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</si>
  <si>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</si>
  <si>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</si>
  <si>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</si>
  <si>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</si>
  <si>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</si>
  <si>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</si>
  <si>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</si>
  <si>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</si>
  <si>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</si>
  <si>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</si>
  <si>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</si>
  <si>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</si>
  <si>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</si>
  <si>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</si>
  <si>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</si>
  <si>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</si>
  <si>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</si>
  <si>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</si>
  <si>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</si>
  <si>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</si>
  <si>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</si>
  <si>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</si>
  <si>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</si>
  <si>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</si>
  <si>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</si>
  <si>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</si>
  <si>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</si>
  <si>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</si>
  <si>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</si>
  <si>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</si>
  <si>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</si>
  <si>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</si>
  <si>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</si>
  <si>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</si>
  <si>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</si>
  <si>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</si>
  <si>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</si>
  <si>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</si>
  <si>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</si>
  <si>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</si>
  <si>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</si>
  <si>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</si>
  <si>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</si>
  <si>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</si>
  <si>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</si>
  <si>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</si>
  <si>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</si>
  <si>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</si>
  <si>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</si>
  <si>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</si>
  <si>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</si>
  <si>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</si>
  <si>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</si>
  <si>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</si>
  <si>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</si>
  <si>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</si>
  <si>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</si>
  <si>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</si>
  <si>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</si>
  <si>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</si>
  <si>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</si>
  <si>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</si>
  <si>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</si>
  <si>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</si>
  <si>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</si>
  <si>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</si>
  <si>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</si>
  <si>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</si>
  <si>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</si>
  <si>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</si>
  <si>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</si>
  <si>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</si>
  <si>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</si>
  <si>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</si>
  <si>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</si>
  <si>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</si>
  <si>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</si>
  <si>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</si>
  <si>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</si>
  <si>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</si>
  <si>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</si>
  <si>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</si>
  <si>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</si>
  <si>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</si>
  <si>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</si>
  <si>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</si>
  <si>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</si>
  <si>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</si>
  <si>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</si>
  <si>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</si>
  <si>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</si>
  <si>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</si>
  <si>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</si>
  <si>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</si>
  <si>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</si>
  <si>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</si>
  <si>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</si>
  <si>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</si>
  <si>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</si>
  <si>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</si>
  <si>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</si>
  <si>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</si>
  <si>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</si>
  <si>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</si>
  <si>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</si>
  <si>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</si>
  <si>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</si>
  <si>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</si>
  <si>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</si>
  <si>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</si>
  <si>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</si>
  <si>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</si>
  <si>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</si>
  <si>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</si>
  <si>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</si>
  <si>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</si>
  <si>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</si>
  <si>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</si>
  <si>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</si>
  <si>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</si>
  <si>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</si>
  <si>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</si>
  <si>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</si>
  <si>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</si>
  <si>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</si>
  <si>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</si>
  <si>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</si>
  <si>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</si>
  <si>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</si>
  <si>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</si>
  <si>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</si>
  <si>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</si>
  <si>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</si>
  <si>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</si>
  <si>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</si>
  <si>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</si>
  <si>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</si>
  <si>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</si>
  <si>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</si>
  <si>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</si>
  <si>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</si>
  <si>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</si>
  <si>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</si>
  <si>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</si>
  <si>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</si>
  <si>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</si>
  <si>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</si>
  <si>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</si>
  <si>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</si>
  <si>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</si>
  <si>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</si>
  <si>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</si>
  <si>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</si>
  <si>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</si>
  <si>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</si>
  <si>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</si>
  <si>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</si>
  <si>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</si>
  <si>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</si>
  <si>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</si>
  <si>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</si>
  <si>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</si>
  <si>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</si>
  <si>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</si>
  <si>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</si>
  <si>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</si>
  <si>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</si>
  <si>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</si>
  <si>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</si>
  <si>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</si>
  <si>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</si>
  <si>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</si>
  <si>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</si>
  <si>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</si>
  <si>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</si>
  <si>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</si>
  <si>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</si>
  <si>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</si>
  <si>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</si>
  <si>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</si>
  <si>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</si>
  <si>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</si>
  <si>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</si>
  <si>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</si>
  <si>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</si>
  <si>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</si>
  <si>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</si>
  <si>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</si>
  <si>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</si>
  <si>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</si>
  <si>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</si>
  <si>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</si>
  <si>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</si>
  <si>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</si>
  <si>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</si>
  <si>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</si>
  <si>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</si>
  <si>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</si>
  <si>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</si>
  <si>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</si>
  <si>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</si>
  <si>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</si>
  <si>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</si>
  <si>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</si>
  <si>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</si>
  <si>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</si>
  <si>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</si>
  <si>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</si>
  <si>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</si>
  <si>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</si>
  <si>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</si>
  <si>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</si>
  <si>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</si>
  <si>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</si>
  <si>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</si>
  <si>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</si>
  <si>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</si>
  <si>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</si>
  <si>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</si>
  <si>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</si>
  <si>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</si>
  <si>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</si>
  <si>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</si>
  <si>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</si>
  <si>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</si>
  <si>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</si>
  <si>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</si>
  <si>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</si>
  <si>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</si>
  <si>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</si>
  <si>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</si>
  <si>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</si>
  <si>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</si>
  <si>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</si>
  <si>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</si>
  <si>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</si>
  <si>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</si>
  <si>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</si>
  <si>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</si>
  <si>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</si>
  <si>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</si>
  <si>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</si>
  <si>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</si>
  <si>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</si>
  <si>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</si>
  <si>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</si>
  <si>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</si>
  <si>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</si>
  <si>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</si>
  <si>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</si>
  <si>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</si>
  <si>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</si>
  <si>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</si>
  <si>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</si>
  <si>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</si>
  <si>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</si>
  <si>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</si>
  <si>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</si>
  <si>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</si>
  <si>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</si>
  <si>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</si>
  <si>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</si>
  <si>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</si>
  <si>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</si>
  <si>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</si>
  <si>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</si>
  <si>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</si>
  <si>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</si>
  <si>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</si>
  <si>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</si>
  <si>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</si>
  <si>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</si>
  <si>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</si>
  <si>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</si>
  <si>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</si>
  <si>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</si>
  <si>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</si>
  <si>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</si>
  <si>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</si>
  <si>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</si>
  <si>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</si>
  <si>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</si>
  <si>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</si>
  <si>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</si>
  <si>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</si>
  <si>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</si>
  <si>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</si>
  <si>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</si>
  <si>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</si>
  <si>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</si>
  <si>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</si>
  <si>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</si>
  <si>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</si>
  <si>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</si>
  <si>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</si>
  <si>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</si>
  <si>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</si>
  <si>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</si>
  <si>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</si>
  <si>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</si>
  <si>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</si>
  <si>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</si>
  <si>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</si>
  <si>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</si>
  <si>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</si>
  <si>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</si>
  <si>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</si>
  <si>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</si>
  <si>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</si>
  <si>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</si>
  <si>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</si>
  <si>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</si>
  <si>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</si>
  <si>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</si>
  <si>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</si>
  <si>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</si>
  <si>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</si>
  <si>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</si>
  <si>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</si>
  <si>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</si>
  <si>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</si>
  <si>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</si>
  <si>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</si>
  <si>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</si>
  <si>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</si>
  <si>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</si>
  <si>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</si>
  <si>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</si>
  <si>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</si>
  <si>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</si>
  <si>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</si>
  <si>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</si>
  <si>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</si>
  <si>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</si>
  <si>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</si>
  <si>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</si>
  <si>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</si>
  <si>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</si>
  <si>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</si>
  <si>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</si>
  <si>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</si>
  <si>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</si>
  <si>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</si>
  <si>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</si>
  <si>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</si>
  <si>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</si>
  <si>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</si>
  <si>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</si>
  <si>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</si>
  <si>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</si>
  <si>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</si>
  <si>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</si>
  <si>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</si>
  <si>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</si>
  <si>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</si>
  <si>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</si>
  <si>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</si>
  <si>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</si>
  <si>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</si>
  <si>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</si>
  <si>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</si>
  <si>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</si>
  <si>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</si>
  <si>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</si>
  <si>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</si>
  <si>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</si>
  <si>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</si>
  <si>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</si>
  <si>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</si>
  <si>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</si>
  <si>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</si>
  <si>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</si>
  <si>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</si>
  <si>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</si>
  <si>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</si>
  <si>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</si>
  <si>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</si>
  <si>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</si>
  <si>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</si>
  <si>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</si>
  <si>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</si>
  <si>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</si>
  <si>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</si>
  <si>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</si>
  <si>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</si>
  <si>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</si>
  <si>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</si>
  <si>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</si>
  <si>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</si>
  <si>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</si>
  <si>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</si>
  <si>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</si>
  <si>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</si>
  <si>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</si>
  <si>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</si>
  <si>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</si>
  <si>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</si>
  <si>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</si>
  <si>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</si>
  <si>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</si>
  <si>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</si>
  <si>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</si>
  <si>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</si>
  <si>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</si>
  <si>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</si>
  <si>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</si>
  <si>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</si>
  <si>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</si>
  <si>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</si>
  <si>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</si>
  <si>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</si>
  <si>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</si>
  <si>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</si>
  <si>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</si>
  <si>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</si>
  <si>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</si>
  <si>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</si>
  <si>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</si>
  <si>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</si>
  <si>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</si>
  <si>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</si>
  <si>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</si>
  <si>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</si>
  <si>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</si>
  <si>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</si>
  <si>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</si>
  <si>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</si>
  <si>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</si>
  <si>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</si>
  <si>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</si>
  <si>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</si>
  <si>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</si>
  <si>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</si>
  <si>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</si>
  <si>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</si>
  <si>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</si>
  <si>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</si>
  <si>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</si>
  <si>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</si>
  <si>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</si>
  <si>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</si>
  <si>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</si>
  <si>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</si>
  <si>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</si>
  <si>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</si>
  <si>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</si>
  <si>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</si>
  <si>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</si>
  <si>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</si>
  <si>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</si>
  <si>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</si>
  <si>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</si>
  <si>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</si>
  <si>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</si>
  <si>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</si>
  <si>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</si>
  <si>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</si>
  <si>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</si>
  <si>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</si>
  <si>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</si>
  <si>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</si>
  <si>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</si>
  <si>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</si>
  <si>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</si>
  <si>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</si>
  <si>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</si>
  <si>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</si>
  <si>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</si>
  <si>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</si>
  <si>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</si>
  <si>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</si>
  <si>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</si>
  <si>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</si>
  <si>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</si>
  <si>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</si>
  <si>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</si>
  <si>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</si>
  <si>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</si>
  <si>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</si>
  <si>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</si>
  <si>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</si>
  <si>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</si>
  <si>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</si>
  <si>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</si>
  <si>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</si>
  <si>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</si>
  <si>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</si>
  <si>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</si>
  <si>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</si>
  <si>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</si>
  <si>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</si>
  <si>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</si>
  <si>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</si>
  <si>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</si>
  <si>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</si>
  <si>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</si>
  <si>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</si>
  <si>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</si>
  <si>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</si>
  <si>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</si>
  <si>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</si>
  <si>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</si>
  <si>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</si>
  <si>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</si>
  <si>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</si>
  <si>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</si>
  <si>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</si>
  <si>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</si>
  <si>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</si>
  <si>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</si>
  <si>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</si>
  <si>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</si>
  <si>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</si>
  <si>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</si>
  <si>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</si>
  <si>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</si>
  <si>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</si>
  <si>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</si>
  <si>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</si>
  <si>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</si>
  <si>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</si>
  <si>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</si>
  <si>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</si>
  <si>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</si>
  <si>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</si>
  <si>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</si>
  <si>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</si>
  <si>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</si>
  <si>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</si>
  <si>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</si>
  <si>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</si>
  <si>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</si>
  <si>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</si>
  <si>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</si>
  <si>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</si>
  <si>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</si>
  <si>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</si>
  <si>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</si>
  <si>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</si>
  <si>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</si>
  <si>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</si>
  <si>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</si>
  <si>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</si>
  <si>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</si>
  <si>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</si>
  <si>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</si>
  <si>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</si>
  <si>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</si>
  <si>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</si>
  <si>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</si>
  <si>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</si>
  <si>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</si>
  <si>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</si>
  <si>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</si>
  <si>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</si>
  <si>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</si>
  <si>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</si>
  <si>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</si>
  <si>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</si>
  <si>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</si>
  <si>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</si>
  <si>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</si>
  <si>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</si>
  <si>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</si>
  <si>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</si>
  <si>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</si>
  <si>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</si>
  <si>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</si>
  <si>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</si>
  <si>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</si>
  <si>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</si>
  <si>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</si>
  <si>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</si>
  <si>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</si>
  <si>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</si>
  <si>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</si>
  <si>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</si>
  <si>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</si>
  <si>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</si>
  <si>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</si>
  <si>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</si>
  <si>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</si>
  <si>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</si>
  <si>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</si>
  <si>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</si>
  <si>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</si>
  <si>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</si>
  <si>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</si>
  <si>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</si>
  <si>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</si>
  <si>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</si>
  <si>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</si>
  <si>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</si>
  <si>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</si>
  <si>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</si>
  <si>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</si>
  <si>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</si>
  <si>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</si>
  <si>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</si>
  <si>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</si>
  <si>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</si>
  <si>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</si>
  <si>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</si>
  <si>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</si>
  <si>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</si>
  <si>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</si>
  <si>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</si>
  <si>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</si>
  <si>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</si>
  <si>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</si>
  <si>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</si>
  <si>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</si>
  <si>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</si>
  <si>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</si>
  <si>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</si>
  <si>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</si>
  <si>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</si>
  <si>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</si>
  <si>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</si>
  <si>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</si>
  <si>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</si>
  <si>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</si>
  <si>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</si>
  <si>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</si>
  <si>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</si>
  <si>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</si>
  <si>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</si>
  <si>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</si>
  <si>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</si>
  <si>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</si>
  <si>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</si>
  <si>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</si>
  <si>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</si>
  <si>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</si>
  <si>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</si>
  <si>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</si>
  <si>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</si>
  <si>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</si>
  <si>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</si>
  <si>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</si>
  <si>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</si>
  <si>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</si>
  <si>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</si>
  <si>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</si>
  <si>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</si>
  <si>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</si>
  <si>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</si>
  <si>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</si>
  <si>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</si>
  <si>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</si>
  <si>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</si>
  <si>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</si>
  <si>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</si>
  <si>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</si>
  <si>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</si>
  <si>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</si>
  <si>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</si>
  <si>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</si>
  <si>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</si>
  <si>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</si>
  <si>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</si>
  <si>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</si>
  <si>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</si>
  <si>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</si>
  <si>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</si>
  <si>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</si>
  <si>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</si>
  <si>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</si>
  <si>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</si>
  <si>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</si>
  <si>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</si>
  <si>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</si>
  <si>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</si>
  <si>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</si>
  <si>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</si>
  <si>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</si>
  <si>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</si>
  <si>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</si>
  <si>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</si>
  <si>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</si>
  <si>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</si>
  <si>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</si>
  <si>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</si>
  <si>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</si>
  <si>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</si>
  <si>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</si>
  <si>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</si>
  <si>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</si>
  <si>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</si>
  <si>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</si>
  <si>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</si>
  <si>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</si>
  <si>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</si>
  <si>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</si>
  <si>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</si>
  <si>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</si>
  <si>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</si>
  <si>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</si>
  <si>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</si>
  <si>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</si>
  <si>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</si>
  <si>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</si>
  <si>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</si>
  <si>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</si>
  <si>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</si>
  <si>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</si>
  <si>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</si>
  <si>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</si>
  <si>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</si>
  <si>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</si>
  <si>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</si>
  <si>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</si>
  <si>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</si>
  <si>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</si>
  <si>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</si>
  <si>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</si>
  <si>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</si>
  <si>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</si>
  <si>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</si>
  <si>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</si>
  <si>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</si>
  <si>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</si>
  <si>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</si>
  <si>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</si>
  <si>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</si>
  <si>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</si>
  <si>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</si>
  <si>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</si>
  <si>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</si>
  <si>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</si>
  <si>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</si>
  <si>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</si>
  <si>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</si>
  <si>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</si>
  <si>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</si>
  <si>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</si>
  <si>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</si>
  <si>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</si>
  <si>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</si>
  <si>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</si>
  <si>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</si>
  <si>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</si>
  <si>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</si>
  <si>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</si>
  <si>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</si>
  <si>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</si>
  <si>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</si>
  <si>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</si>
  <si>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</si>
  <si>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</si>
  <si>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</si>
  <si>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</si>
  <si>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</si>
  <si>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</si>
  <si>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</si>
  <si>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</si>
  <si>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</si>
  <si>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</si>
  <si>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</si>
  <si>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</si>
  <si>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</si>
  <si>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</si>
  <si>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</si>
  <si>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</si>
  <si>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</si>
  <si>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</si>
  <si>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</si>
  <si>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</si>
  <si>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</si>
  <si>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</si>
  <si>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</si>
  <si>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</si>
  <si>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</si>
  <si>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</si>
  <si>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</si>
  <si>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</si>
  <si>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</si>
  <si>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</si>
  <si>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</si>
  <si>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</si>
  <si>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</si>
  <si>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</si>
  <si>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</si>
  <si>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</si>
  <si>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</si>
  <si>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</si>
  <si>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</si>
  <si>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</si>
  <si>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</si>
  <si>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</si>
  <si>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</si>
  <si>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</si>
  <si>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</si>
  <si>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</si>
  <si>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</si>
  <si>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</si>
  <si>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</si>
  <si>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</si>
  <si>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</si>
  <si>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</si>
  <si>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</si>
  <si>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</si>
  <si>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</si>
  <si>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</si>
  <si>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</si>
  <si>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</si>
  <si>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</si>
  <si>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</si>
  <si>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</si>
  <si>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</si>
  <si>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</si>
  <si>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</si>
  <si>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</si>
  <si>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</si>
  <si>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</si>
  <si>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</si>
  <si>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</si>
  <si>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</si>
  <si>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</si>
  <si>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</si>
  <si>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</si>
  <si>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</si>
  <si>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</si>
  <si>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</si>
  <si>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</si>
  <si>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</si>
  <si>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</si>
  <si>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</si>
  <si>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</si>
  <si>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</si>
  <si>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</si>
  <si>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</si>
  <si>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</si>
  <si>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</si>
  <si>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</si>
  <si>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</si>
  <si>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</si>
  <si>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</si>
  <si>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</si>
  <si>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</si>
  <si>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</si>
  <si>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</si>
  <si>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</si>
  <si>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</si>
  <si>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</si>
  <si>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</si>
  <si>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</si>
  <si>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</si>
  <si>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</si>
  <si>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</si>
  <si>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</si>
  <si>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</si>
  <si>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</si>
  <si>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</si>
  <si>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</si>
  <si>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</si>
  <si>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</si>
  <si>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</si>
  <si>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</si>
  <si>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</si>
  <si>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</si>
  <si>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</si>
  <si>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</si>
  <si>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</si>
  <si>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</si>
  <si>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</si>
  <si>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</si>
  <si>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</si>
  <si>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</si>
  <si>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</si>
  <si>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</si>
  <si>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</si>
  <si>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</si>
  <si>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</si>
  <si>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</si>
  <si>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</si>
  <si>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</si>
  <si>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</si>
  <si>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</si>
  <si>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</si>
  <si>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</si>
  <si>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</si>
  <si>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</si>
  <si>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</si>
  <si>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</si>
  <si>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</si>
  <si>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</si>
  <si>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</si>
  <si>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</si>
  <si>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</si>
  <si>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</si>
  <si>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</si>
  <si>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</si>
  <si>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</si>
  <si>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</si>
  <si>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</si>
  <si>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</si>
  <si>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</si>
  <si>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</si>
  <si>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</si>
  <si>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</si>
  <si>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</si>
  <si>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</si>
  <si>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</si>
  <si>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</si>
  <si>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</si>
  <si>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</si>
  <si>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</si>
  <si>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</si>
  <si>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</si>
  <si>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</si>
  <si>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</si>
  <si>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</si>
  <si>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</si>
  <si>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</si>
  <si>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</si>
  <si>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</si>
  <si>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</si>
  <si>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</si>
  <si>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</si>
  <si>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</si>
  <si>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</si>
  <si>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</si>
  <si>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</si>
  <si>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</si>
  <si>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</si>
  <si>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</si>
  <si>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</si>
  <si>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</si>
  <si>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</si>
  <si>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</si>
  <si>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</si>
  <si>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</si>
  <si>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</si>
  <si>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</si>
  <si>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</si>
  <si>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</si>
  <si>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</si>
  <si>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</si>
  <si>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</si>
  <si>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</si>
  <si>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</si>
  <si>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</si>
  <si>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</si>
  <si>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</si>
  <si>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</si>
  <si>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</si>
  <si>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</si>
  <si>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</si>
  <si>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</si>
  <si>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</si>
  <si>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</si>
  <si>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</si>
  <si>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</si>
  <si>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</si>
  <si>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</si>
  <si>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</si>
  <si>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</si>
  <si>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</si>
  <si>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</si>
  <si>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</si>
  <si>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</si>
  <si>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</si>
  <si>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</si>
  <si>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</si>
  <si>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</si>
  <si>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</si>
  <si>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</si>
  <si>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</si>
  <si>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</si>
  <si>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</si>
  <si>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</si>
  <si>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</si>
  <si>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</si>
  <si>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</si>
  <si>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</si>
  <si>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</si>
  <si>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</si>
  <si>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</si>
  <si>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</si>
  <si>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</si>
  <si>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</si>
  <si>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</si>
  <si>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</si>
  <si>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</si>
  <si>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</si>
  <si>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</si>
  <si>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</si>
  <si>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</si>
  <si>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</si>
  <si>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</si>
  <si>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</si>
  <si>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</si>
  <si>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</si>
  <si>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</si>
  <si>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</si>
  <si>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</si>
  <si>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</si>
  <si>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</si>
  <si>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</si>
  <si>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</si>
  <si>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</si>
  <si>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</si>
  <si>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</si>
  <si>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</si>
  <si>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</si>
  <si>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</si>
  <si>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</si>
  <si>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</si>
  <si>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</si>
  <si>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</si>
  <si>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</si>
  <si>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</si>
  <si>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</si>
  <si>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</si>
  <si>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</si>
  <si>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</si>
  <si>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</si>
  <si>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</si>
  <si>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</si>
  <si>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</si>
  <si>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</si>
  <si>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</si>
  <si>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</si>
  <si>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</si>
  <si>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</si>
  <si>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</si>
  <si>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</si>
  <si>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</si>
  <si>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</si>
  <si>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</si>
  <si>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</si>
  <si>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</si>
  <si>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</si>
  <si>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</si>
  <si>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</si>
  <si>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</si>
  <si>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</si>
  <si>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</si>
  <si>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</si>
  <si>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</si>
  <si>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</si>
  <si>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</si>
  <si>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</si>
  <si>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</si>
  <si>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</si>
  <si>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</si>
  <si>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</si>
  <si>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</si>
  <si>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</si>
  <si>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</si>
  <si>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</si>
  <si>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</si>
  <si>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</si>
  <si>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</si>
  <si>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</si>
  <si>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</si>
  <si>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</si>
  <si>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</si>
  <si>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</si>
  <si>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</si>
  <si>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</si>
  <si>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</si>
  <si>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</si>
  <si>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</si>
  <si>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</si>
  <si>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</si>
  <si>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</si>
  <si>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</si>
  <si>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</si>
  <si>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</si>
  <si>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</si>
  <si>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</si>
  <si>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</si>
  <si>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</si>
  <si>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</si>
  <si>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</si>
  <si>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</si>
  <si>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</si>
  <si>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</si>
  <si>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</si>
  <si>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</si>
  <si>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</si>
  <si>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</si>
  <si>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</si>
  <si>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</si>
  <si>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</si>
  <si>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</si>
  <si>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</si>
  <si>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</si>
  <si>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</si>
  <si>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</si>
  <si>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</si>
  <si>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</si>
  <si>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</si>
  <si>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</si>
  <si>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</si>
  <si>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</si>
  <si>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</si>
  <si>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</si>
  <si>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</si>
  <si>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</si>
  <si>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</si>
  <si>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</si>
  <si>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</si>
  <si>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</si>
  <si>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</si>
  <si>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</si>
  <si>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</si>
  <si>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</si>
  <si>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</si>
  <si>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</si>
  <si>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</si>
  <si>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</si>
  <si>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</si>
  <si>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</si>
  <si>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</si>
  <si>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</si>
  <si>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</si>
  <si>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</si>
  <si>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</si>
  <si>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</si>
  <si>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</si>
  <si>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</si>
  <si>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</si>
  <si>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</si>
  <si>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</si>
  <si>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</si>
  <si>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</si>
  <si>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</si>
  <si>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</si>
  <si>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</si>
  <si>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</si>
  <si>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</si>
  <si>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</si>
  <si>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</si>
  <si>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</si>
  <si>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</si>
  <si>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</si>
  <si>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</si>
  <si>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</si>
  <si>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</si>
  <si>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</si>
  <si>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</si>
  <si>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</si>
  <si>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</si>
  <si>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</si>
  <si>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</si>
  <si>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</si>
  <si>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</si>
  <si>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</si>
  <si>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</si>
  <si>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</si>
  <si>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</si>
  <si>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</si>
  <si>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</si>
  <si>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</si>
  <si>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</si>
  <si>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</si>
  <si>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</si>
  <si>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</si>
  <si>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</si>
  <si>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</si>
  <si>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</si>
  <si>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</si>
  <si>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</si>
  <si>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</si>
  <si>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</si>
  <si>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</si>
  <si>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</si>
  <si>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</si>
  <si>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</si>
  <si>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</si>
  <si>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</si>
  <si>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</si>
  <si>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</si>
  <si>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</si>
  <si>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</si>
  <si>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</si>
  <si>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</si>
  <si>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</si>
  <si>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</si>
  <si>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</si>
  <si>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</si>
  <si>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</si>
  <si>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</si>
  <si>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</si>
  <si>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</si>
  <si>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</si>
  <si>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</si>
  <si>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</si>
  <si>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</si>
  <si>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</si>
  <si>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</si>
  <si>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</si>
  <si>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</si>
  <si>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</si>
  <si>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</si>
  <si>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</si>
  <si>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</si>
  <si>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</si>
  <si>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</si>
  <si>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</si>
  <si>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</si>
  <si>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</si>
  <si>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</si>
  <si>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</si>
  <si>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</si>
  <si>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</si>
  <si>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</si>
  <si>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</si>
  <si>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</si>
  <si>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</si>
  <si>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</si>
  <si>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</si>
  <si>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</si>
  <si>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</si>
  <si>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</si>
  <si>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</si>
  <si>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</si>
  <si>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</si>
  <si>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</si>
  <si>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</si>
  <si>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</si>
  <si>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</si>
  <si>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</si>
  <si>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</si>
  <si>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</si>
  <si>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</si>
  <si>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</si>
  <si>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</si>
  <si>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</si>
  <si>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</si>
  <si>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</si>
  <si>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</si>
  <si>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</si>
  <si>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</si>
  <si>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</si>
  <si>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</si>
  <si>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</si>
  <si>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</si>
  <si>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</si>
  <si>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</si>
  <si>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</si>
  <si>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</si>
  <si>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</si>
  <si>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</si>
  <si>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</si>
  <si>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</si>
  <si>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</si>
  <si>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</si>
  <si>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</si>
  <si>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</si>
  <si>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</si>
  <si>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</si>
  <si>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</si>
  <si>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</si>
  <si>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</si>
  <si>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</si>
  <si>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</si>
  <si>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</si>
  <si>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</si>
  <si>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</si>
  <si>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</si>
  <si>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</si>
  <si>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</si>
  <si>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</si>
  <si>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</si>
  <si>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</si>
  <si>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</si>
  <si>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</si>
  <si>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</si>
  <si>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</si>
  <si>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</si>
  <si>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</si>
  <si>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</si>
  <si>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</si>
  <si>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</si>
  <si>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</si>
  <si>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</si>
  <si>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</si>
  <si>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</si>
  <si>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</si>
  <si>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</si>
  <si>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</si>
  <si>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</si>
  <si>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</si>
  <si>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</si>
  <si>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</si>
  <si>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</si>
  <si>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</si>
  <si>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</si>
  <si>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</si>
  <si>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</si>
  <si>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</si>
  <si>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</si>
  <si>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</si>
  <si>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</si>
  <si>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</si>
  <si>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</si>
  <si>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</si>
  <si>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</si>
  <si>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</si>
  <si>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</si>
  <si>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</si>
  <si>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</si>
  <si>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</si>
  <si>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</si>
  <si>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</si>
  <si>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</si>
  <si>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</si>
  <si>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</si>
  <si>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</si>
  <si>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</si>
  <si>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</si>
  <si>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</si>
  <si>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</si>
  <si>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</si>
  <si>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</si>
  <si>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</si>
  <si>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</si>
  <si>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</si>
  <si>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</si>
  <si>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</si>
  <si>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</si>
  <si>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</si>
  <si>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</si>
  <si>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</si>
  <si>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</si>
  <si>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</si>
  <si>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</si>
  <si>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</si>
  <si>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</si>
  <si>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</si>
  <si>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</si>
  <si>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</si>
  <si>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</si>
  <si>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</si>
  <si>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</si>
  <si>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</si>
  <si>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</si>
  <si>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</si>
  <si>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</si>
  <si>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</si>
  <si>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</si>
  <si>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</si>
  <si>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</si>
  <si>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</si>
  <si>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</si>
  <si>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</si>
  <si>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</si>
  <si>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</si>
  <si>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</si>
  <si>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</si>
  <si>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</si>
  <si>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</si>
  <si>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</si>
  <si>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</si>
  <si>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</si>
  <si>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</si>
  <si>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</si>
  <si>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</si>
  <si>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</si>
  <si>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</si>
  <si>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</si>
  <si>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</si>
  <si>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</si>
  <si>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</si>
  <si>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</si>
  <si>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</si>
  <si>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</si>
  <si>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</si>
  <si>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</si>
  <si>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</si>
  <si>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</si>
  <si>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</si>
  <si>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</si>
  <si>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</si>
  <si>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</si>
  <si>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</si>
  <si>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</si>
  <si>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</si>
  <si>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</si>
  <si>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</si>
  <si>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</si>
  <si>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</si>
  <si>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</si>
  <si>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</si>
  <si>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</si>
  <si>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</si>
  <si>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</si>
  <si>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</si>
  <si>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</si>
  <si>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</si>
  <si>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</si>
  <si>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</si>
  <si>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</si>
  <si>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</si>
  <si>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</si>
  <si>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</si>
  <si>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</si>
  <si>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</si>
  <si>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</si>
  <si>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</si>
  <si>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</si>
  <si>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</si>
  <si>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</si>
  <si>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</si>
  <si>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</si>
  <si>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</si>
  <si>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</si>
  <si>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</si>
  <si>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</si>
  <si>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</si>
  <si>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</si>
  <si>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</si>
  <si>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</si>
  <si>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</si>
  <si>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</si>
  <si>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</si>
  <si>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</si>
  <si>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</si>
  <si>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</si>
  <si>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</si>
  <si>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</si>
  <si>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</si>
  <si>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</si>
  <si>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</si>
  <si>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</si>
  <si>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</si>
  <si>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</si>
  <si>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</si>
  <si>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</si>
  <si>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</si>
  <si>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</si>
  <si>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</si>
  <si>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</si>
  <si>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</si>
  <si>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</si>
  <si>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</si>
  <si>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</si>
  <si>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</si>
  <si>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</si>
  <si>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</si>
  <si>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</si>
  <si>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</si>
  <si>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</si>
  <si>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</si>
  <si>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</si>
  <si>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</si>
  <si>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</si>
  <si>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</si>
  <si>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</si>
  <si>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</si>
  <si>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</si>
  <si>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</si>
  <si>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</si>
  <si>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</si>
  <si>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</si>
  <si>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</si>
  <si>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</si>
  <si>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</si>
  <si>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</si>
  <si>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</si>
  <si>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</si>
  <si>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</si>
  <si>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</si>
  <si>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</si>
  <si>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</si>
  <si>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</si>
  <si>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</si>
  <si>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</si>
  <si>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</si>
  <si>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</si>
  <si>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</si>
  <si>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</si>
  <si>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</si>
  <si>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</si>
  <si>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</si>
  <si>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</si>
  <si>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</si>
  <si>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</si>
  <si>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</si>
  <si>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</si>
  <si>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</si>
  <si>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</si>
  <si>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</si>
  <si>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</si>
  <si>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</si>
  <si>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</si>
  <si>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</si>
  <si>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</si>
  <si>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</si>
  <si>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</si>
  <si>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</si>
  <si>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</si>
  <si>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</si>
  <si>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</si>
  <si>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</si>
  <si>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</si>
  <si>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</si>
  <si>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</si>
  <si>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</si>
  <si>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</si>
  <si>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</si>
  <si>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</si>
  <si>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</si>
  <si>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</si>
  <si>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</si>
  <si>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</si>
  <si>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</si>
  <si>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</si>
  <si>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</si>
  <si>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</si>
  <si>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</si>
  <si>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</si>
  <si>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</si>
  <si>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</si>
  <si>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</si>
  <si>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</si>
  <si>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</si>
  <si>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</si>
  <si>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</si>
  <si>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</si>
  <si>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</si>
  <si>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</si>
  <si>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</si>
  <si>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</si>
  <si>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</si>
  <si>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</si>
  <si>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</si>
  <si>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</si>
  <si>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</si>
  <si>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</si>
  <si>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</si>
  <si>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</si>
  <si>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</si>
  <si>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</si>
  <si>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</si>
  <si>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</si>
  <si>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</si>
  <si>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</si>
  <si>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</si>
  <si>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</si>
  <si>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</si>
  <si>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</si>
  <si>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</si>
  <si>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</si>
  <si>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</si>
  <si>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</si>
  <si>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</si>
  <si>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</si>
  <si>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</si>
  <si>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</si>
  <si>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</si>
  <si>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</si>
  <si>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</si>
  <si>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</si>
  <si>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</si>
  <si>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</si>
  <si>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</si>
  <si>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</si>
  <si>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</si>
  <si>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</si>
  <si>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</si>
  <si>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</si>
  <si>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</si>
  <si>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</si>
  <si>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</si>
  <si>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</si>
  <si>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</si>
  <si>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</si>
  <si>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</si>
  <si>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</si>
  <si>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</si>
  <si>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</si>
  <si>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</si>
  <si>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</si>
  <si>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</si>
  <si>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</si>
  <si>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</si>
  <si>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</si>
  <si>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</si>
  <si>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</si>
  <si>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</si>
  <si>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</si>
  <si>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</si>
  <si>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</si>
  <si>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</si>
  <si>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</si>
  <si>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</si>
  <si>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</si>
  <si>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</si>
  <si>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</si>
  <si>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</si>
  <si>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</si>
  <si>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</si>
  <si>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</si>
  <si>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</si>
  <si>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</si>
  <si>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</si>
  <si>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</si>
  <si>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</si>
  <si>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</si>
  <si>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</si>
  <si>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</si>
  <si>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</si>
  <si>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</si>
  <si>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</si>
  <si>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</si>
  <si>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</si>
  <si>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</si>
  <si>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</si>
  <si>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</si>
  <si>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</si>
  <si>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</si>
  <si>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</si>
  <si>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</si>
  <si>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</si>
  <si>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</si>
  <si>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</si>
  <si>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</si>
  <si>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</si>
  <si>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</si>
  <si>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</si>
  <si>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</si>
  <si>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</si>
  <si>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</si>
  <si>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</si>
  <si>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</si>
  <si>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</si>
  <si>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</si>
  <si>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</si>
  <si>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</si>
  <si>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</si>
  <si>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</si>
  <si>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</si>
  <si>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</si>
  <si>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</si>
  <si>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</si>
  <si>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</si>
  <si>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</si>
  <si>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</si>
  <si>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</si>
  <si>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</si>
  <si>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</si>
  <si>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</si>
  <si>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</si>
  <si>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</si>
  <si>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</si>
  <si>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</si>
  <si>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</si>
  <si>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</si>
  <si>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</si>
  <si>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</si>
  <si>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</si>
  <si>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</si>
  <si>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</si>
  <si>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</si>
  <si>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</si>
  <si>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</si>
  <si>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</si>
  <si>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</si>
  <si>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</si>
  <si>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</si>
  <si>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</si>
  <si>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</si>
  <si>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</si>
  <si>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</si>
  <si>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</si>
  <si>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</si>
  <si>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</si>
  <si>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</si>
  <si>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</si>
  <si>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</si>
  <si>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</si>
  <si>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</si>
  <si>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</si>
  <si>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</si>
  <si>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</si>
  <si>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</si>
  <si>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</si>
  <si>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</si>
  <si>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</si>
  <si>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</si>
  <si>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</si>
  <si>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</si>
  <si>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</si>
  <si>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</si>
  <si>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</si>
  <si>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</si>
  <si>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</si>
  <si>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</si>
  <si>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</si>
  <si>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</si>
  <si>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</si>
  <si>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</si>
  <si>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</si>
  <si>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</si>
  <si>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</si>
  <si>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</si>
  <si>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</si>
  <si>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</si>
  <si>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</si>
  <si>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</si>
  <si>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</si>
  <si>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</si>
  <si>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</si>
  <si>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</si>
  <si>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</si>
  <si>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</si>
  <si>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</si>
  <si>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</si>
  <si>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</si>
  <si>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</si>
  <si>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</si>
  <si>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</si>
  <si>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</si>
  <si>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</si>
  <si>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</si>
  <si>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</si>
  <si>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</si>
  <si>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</si>
  <si>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</si>
  <si>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</si>
  <si>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</si>
  <si>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</si>
  <si>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</si>
  <si>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</si>
  <si>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</si>
  <si>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</si>
  <si>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</si>
  <si>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</si>
  <si>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</si>
  <si>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</si>
  <si>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</si>
  <si>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</si>
  <si>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</si>
  <si>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</si>
  <si>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</si>
  <si>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</si>
  <si>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</si>
  <si>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</si>
  <si>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</si>
  <si>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</si>
  <si>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</si>
  <si>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</si>
  <si>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</si>
  <si>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</si>
  <si>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</si>
  <si>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</si>
  <si>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</si>
  <si>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</si>
  <si>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</si>
  <si>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</si>
  <si>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</si>
  <si>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</si>
  <si>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</si>
  <si>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</si>
  <si>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</si>
  <si>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</si>
  <si>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</si>
  <si>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</si>
  <si>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</si>
  <si>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</si>
  <si>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</si>
  <si>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</si>
  <si>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</si>
  <si>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</si>
  <si>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</si>
  <si>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</si>
  <si>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</si>
  <si>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</si>
  <si>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</si>
  <si>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</si>
  <si>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</si>
  <si>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</si>
  <si>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</si>
  <si>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</si>
  <si>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</si>
  <si>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</si>
  <si>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</si>
  <si>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</si>
  <si>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</si>
  <si>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</si>
  <si>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</si>
  <si>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</si>
  <si>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</si>
  <si>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</si>
  <si>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</si>
  <si>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</si>
  <si>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</si>
  <si>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</si>
  <si>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</si>
  <si>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</si>
  <si>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</si>
  <si>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</si>
  <si>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</si>
  <si>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</si>
  <si>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</si>
  <si>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</si>
  <si>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</si>
  <si>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</si>
  <si>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</si>
  <si>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</si>
  <si>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</si>
  <si>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</si>
  <si>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</si>
  <si>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</si>
  <si>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</si>
  <si>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</si>
  <si>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</si>
  <si>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</si>
  <si>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</si>
  <si>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</si>
  <si>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</si>
  <si>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</si>
  <si>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</si>
  <si>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</si>
  <si>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</si>
  <si>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</si>
  <si>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</si>
  <si>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</si>
  <si>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</si>
  <si>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</si>
  <si>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</si>
  <si>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</si>
  <si>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</si>
  <si>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</si>
  <si>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</si>
  <si>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</si>
  <si>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</si>
  <si>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</si>
  <si>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</si>
  <si>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</si>
  <si>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</si>
  <si>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</si>
  <si>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</si>
  <si>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</si>
  <si>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</si>
  <si>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</si>
  <si>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</si>
  <si>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</si>
  <si>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</si>
  <si>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</si>
  <si>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</si>
  <si>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</si>
  <si>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</si>
  <si>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</si>
  <si>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</si>
  <si>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</si>
  <si>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</si>
  <si>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</si>
  <si>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</si>
  <si>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</si>
  <si>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</si>
  <si>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</si>
  <si>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</si>
  <si>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</si>
  <si>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</si>
  <si>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</si>
  <si>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</si>
  <si>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</si>
  <si>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</si>
  <si>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</si>
  <si>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</si>
  <si>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</si>
  <si>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</si>
  <si>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</si>
  <si>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</si>
  <si>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</si>
  <si>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</si>
  <si>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</si>
  <si>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</si>
  <si>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</si>
  <si>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</si>
  <si>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</si>
  <si>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</si>
  <si>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</si>
  <si>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</si>
  <si>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</si>
  <si>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</si>
  <si>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</si>
  <si>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</si>
  <si>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</si>
  <si>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</si>
  <si>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</si>
  <si>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</si>
  <si>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</si>
  <si>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</si>
  <si>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</si>
  <si>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</si>
  <si>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</si>
  <si>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</si>
  <si>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</si>
  <si>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</si>
  <si>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</si>
  <si>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</si>
  <si>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</si>
  <si>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</si>
  <si>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</si>
  <si>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</si>
  <si>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</si>
  <si>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</si>
  <si>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</si>
  <si>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</si>
  <si>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</si>
  <si>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</si>
  <si>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</si>
  <si>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</si>
  <si>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</si>
  <si>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</si>
  <si>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</si>
  <si>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</si>
  <si>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</si>
  <si>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</si>
  <si>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</si>
  <si>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</si>
  <si>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</si>
  <si>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</si>
  <si>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</si>
  <si>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</si>
  <si>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</si>
  <si>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</si>
  <si>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</si>
  <si>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</si>
  <si>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</si>
  <si>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</si>
  <si>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</si>
  <si>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</si>
  <si>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</si>
  <si>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</si>
  <si>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</si>
  <si>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</si>
  <si>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</si>
  <si>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</si>
  <si>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</si>
  <si>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</si>
  <si>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</si>
  <si>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</si>
  <si>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</si>
  <si>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</si>
  <si>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</si>
  <si>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</si>
  <si>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</si>
  <si>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</si>
  <si>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</si>
  <si>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</si>
  <si>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</si>
  <si>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</si>
  <si>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</si>
  <si>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</si>
  <si>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</si>
  <si>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</si>
  <si>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</si>
  <si>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</si>
  <si>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</si>
  <si>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</si>
  <si>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</si>
  <si>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</si>
  <si>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</si>
  <si>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</si>
  <si>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</si>
  <si>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</si>
  <si>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</si>
  <si>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</si>
  <si>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</si>
  <si>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</si>
  <si>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</si>
  <si>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</si>
  <si>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</si>
  <si>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</si>
  <si>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</si>
  <si>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</si>
  <si>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</si>
  <si>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</si>
  <si>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</si>
  <si>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</si>
  <si>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</si>
  <si>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</si>
  <si>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</si>
  <si>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</si>
  <si>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</si>
  <si>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</si>
  <si>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</si>
  <si>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</si>
  <si>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</si>
  <si>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</si>
  <si>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</si>
  <si>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</si>
  <si>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</si>
  <si>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</si>
  <si>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</si>
  <si>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</si>
  <si>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</si>
  <si>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</si>
  <si>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</si>
  <si>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</si>
  <si>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</si>
  <si>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</si>
  <si>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</si>
  <si>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</si>
  <si>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</si>
  <si>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</si>
  <si>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</si>
  <si>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</si>
  <si>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</si>
  <si>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</si>
  <si>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</si>
  <si>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</si>
  <si>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</si>
  <si>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</si>
  <si>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</si>
  <si>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</si>
  <si>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</si>
  <si>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</si>
  <si>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</si>
  <si>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</si>
  <si>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</si>
  <si>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</si>
  <si>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</si>
  <si>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</si>
  <si>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</si>
  <si>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</si>
  <si>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</si>
  <si>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</si>
  <si>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</si>
  <si>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</si>
  <si>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</si>
  <si>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</si>
  <si>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</si>
  <si>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</si>
  <si>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</si>
  <si>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</si>
  <si>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</si>
  <si>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</si>
  <si>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</si>
  <si>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</si>
  <si>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</si>
  <si>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</si>
  <si>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</si>
  <si>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</si>
  <si>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</si>
  <si>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</si>
  <si>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</si>
  <si>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</si>
  <si>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</si>
  <si>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</si>
  <si>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</si>
  <si>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</si>
  <si>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</si>
  <si>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</si>
  <si>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</si>
  <si>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</si>
  <si>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</si>
  <si>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</si>
  <si>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</si>
  <si>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</si>
  <si>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</si>
  <si>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</si>
  <si>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</si>
  <si>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</si>
  <si>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</si>
  <si>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</si>
  <si>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</si>
  <si>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</si>
  <si>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</si>
  <si>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</si>
  <si>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</si>
  <si>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</si>
  <si>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</si>
  <si>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</si>
  <si>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</si>
  <si>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</si>
  <si>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</si>
  <si>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</si>
  <si>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</si>
  <si>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</si>
  <si>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</si>
  <si>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</si>
  <si>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</si>
  <si>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</si>
  <si>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</si>
  <si>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</si>
  <si>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</si>
  <si>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</si>
  <si>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</si>
  <si>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</si>
  <si>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</si>
  <si>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</si>
  <si>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</si>
  <si>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</si>
  <si>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</si>
  <si>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</si>
  <si>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</si>
  <si>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</si>
  <si>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</si>
  <si>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</si>
  <si>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</si>
  <si>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</si>
  <si>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</si>
  <si>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</si>
  <si>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</si>
  <si>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</si>
  <si>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</si>
  <si>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</si>
  <si>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</si>
  <si>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</si>
  <si>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</si>
  <si>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</si>
  <si>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</si>
  <si>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</si>
  <si>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</si>
  <si>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</si>
  <si>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</si>
  <si>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</si>
  <si>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</si>
  <si>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</si>
  <si>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</si>
  <si>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</si>
  <si>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</si>
  <si>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</si>
  <si>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</si>
  <si>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</si>
  <si>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</si>
  <si>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</si>
  <si>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</si>
  <si>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</si>
  <si>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</si>
  <si>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</si>
  <si>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</si>
  <si>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</si>
  <si>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</si>
  <si>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</si>
  <si>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</si>
  <si>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</si>
  <si>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</si>
  <si>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</si>
  <si>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</si>
  <si>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</si>
  <si>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</si>
  <si>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</si>
  <si>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</si>
  <si>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</si>
  <si>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</si>
  <si>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</si>
  <si>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</si>
  <si>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</si>
  <si>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</si>
  <si>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</si>
  <si>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</si>
  <si>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</si>
  <si>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</si>
  <si>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</si>
  <si>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</si>
  <si>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</si>
  <si>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</si>
  <si>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</si>
  <si>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</si>
  <si>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</si>
  <si>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</si>
  <si>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</si>
  <si>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</si>
  <si>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</si>
  <si>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</si>
  <si>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</si>
  <si>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</si>
  <si>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</si>
  <si>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</si>
  <si>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</si>
  <si>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</si>
  <si>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</si>
  <si>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</si>
  <si>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</si>
  <si>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</si>
  <si>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</si>
  <si>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</si>
  <si>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</si>
  <si>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</si>
  <si>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</si>
  <si>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</si>
  <si>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</si>
  <si>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</si>
  <si>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</si>
  <si>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</si>
  <si>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</si>
  <si>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</si>
  <si>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</si>
  <si>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</si>
  <si>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</si>
  <si>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</si>
  <si>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</si>
  <si>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</si>
  <si>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</si>
  <si>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</si>
  <si>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</si>
  <si>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</si>
  <si>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</si>
  <si>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</si>
  <si>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</si>
  <si>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</si>
  <si>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</si>
  <si>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</si>
  <si>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</si>
  <si>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</si>
  <si>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</si>
  <si>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</si>
  <si>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</si>
  <si>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</si>
  <si>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</si>
  <si>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</si>
  <si>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</si>
  <si>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</si>
  <si>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</si>
  <si>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</si>
  <si>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</si>
  <si>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</si>
  <si>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</si>
  <si>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</si>
  <si>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</si>
  <si>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</si>
  <si>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</si>
  <si>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</si>
  <si>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</si>
  <si>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</si>
  <si>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</si>
  <si>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</si>
  <si>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</si>
  <si>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</si>
  <si>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</si>
  <si>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</si>
  <si>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</si>
  <si>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</si>
  <si>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</si>
  <si>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</si>
  <si>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</si>
  <si>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</si>
  <si>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</si>
  <si>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</si>
  <si>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</si>
  <si>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</si>
  <si>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</si>
  <si>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</si>
  <si>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</si>
  <si>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</si>
  <si>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</si>
  <si>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</si>
  <si>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</si>
  <si>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</si>
  <si>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</si>
  <si>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</si>
  <si>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</si>
  <si>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</si>
  <si>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</si>
  <si>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</si>
  <si>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</si>
  <si>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</si>
  <si>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</si>
  <si>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</si>
  <si>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</si>
  <si>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</si>
  <si>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</si>
  <si>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</si>
  <si>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</si>
  <si>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</si>
  <si>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</si>
  <si>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</si>
  <si>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</si>
  <si>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</si>
  <si>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</si>
  <si>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</si>
  <si>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</si>
  <si>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</si>
  <si>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</si>
  <si>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</si>
  <si>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</si>
  <si>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</si>
  <si>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</si>
  <si>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</si>
  <si>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</si>
  <si>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</si>
  <si>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</si>
  <si>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</si>
  <si>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</si>
  <si>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</si>
  <si>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</si>
  <si>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</si>
  <si>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</si>
  <si>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</si>
  <si>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</si>
  <si>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</si>
  <si>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</si>
  <si>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</si>
  <si>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</si>
  <si>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</si>
  <si>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</si>
  <si>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</si>
  <si>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</si>
  <si>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</si>
  <si>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</si>
  <si>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</si>
  <si>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</si>
  <si>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</si>
  <si>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</si>
  <si>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</si>
  <si>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</si>
  <si>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</si>
  <si>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</si>
  <si>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</si>
  <si>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</si>
  <si>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</si>
  <si>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</si>
  <si>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</si>
  <si>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</si>
  <si>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</si>
  <si>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</si>
  <si>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</si>
  <si>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</si>
  <si>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</si>
  <si>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</si>
  <si>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</si>
  <si>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</si>
  <si>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</si>
  <si>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</si>
  <si>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</si>
  <si>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</si>
  <si>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</si>
  <si>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</si>
  <si>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</si>
  <si>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</si>
  <si>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</si>
  <si>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</si>
  <si>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</si>
  <si>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</si>
  <si>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</si>
  <si>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</si>
  <si>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</si>
  <si>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</si>
  <si>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</si>
  <si>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</si>
  <si>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</si>
  <si>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</si>
  <si>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</si>
  <si>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</si>
  <si>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</si>
  <si>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</si>
  <si>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</si>
  <si>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</si>
  <si>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</si>
  <si>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</si>
  <si>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</si>
  <si>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</si>
  <si>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</si>
  <si>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</si>
  <si>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</si>
  <si>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</si>
  <si>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</si>
  <si>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</si>
  <si>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</si>
  <si>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</si>
  <si>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</si>
  <si>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</si>
  <si>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</si>
  <si>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</si>
  <si>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</si>
  <si>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</si>
  <si>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</si>
  <si>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</si>
  <si>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</si>
  <si>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</si>
  <si>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</si>
  <si>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</si>
  <si>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</si>
  <si>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</si>
  <si>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</si>
  <si>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</si>
  <si>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</si>
  <si>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</si>
  <si>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</si>
  <si>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</si>
  <si>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</si>
  <si>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</si>
  <si>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</si>
  <si>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</si>
  <si>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</si>
  <si>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</si>
  <si>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</si>
  <si>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</si>
  <si>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</si>
  <si>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</si>
  <si>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</si>
  <si>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</si>
  <si>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</si>
  <si>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</si>
  <si>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</si>
  <si>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</si>
  <si>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</si>
  <si>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</si>
  <si>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</si>
  <si>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</si>
  <si>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</si>
  <si>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</si>
  <si>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</si>
  <si>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</si>
  <si>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</si>
  <si>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</si>
  <si>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</si>
  <si>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</si>
  <si>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</si>
  <si>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</si>
  <si>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</si>
  <si>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</si>
  <si>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</si>
  <si>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</si>
  <si>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</si>
  <si>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</si>
  <si>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</si>
  <si>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</si>
  <si>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</si>
  <si>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</si>
  <si>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</si>
  <si>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</si>
  <si>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</si>
  <si>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</si>
  <si>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</si>
  <si>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</si>
  <si>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</si>
  <si>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</si>
  <si>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</si>
  <si>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</si>
  <si>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</si>
  <si>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</si>
  <si>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</si>
  <si>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</si>
  <si>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</si>
  <si>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</si>
  <si>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</si>
  <si>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</si>
  <si>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</si>
  <si>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</si>
  <si>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</si>
  <si>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</si>
  <si>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</si>
  <si>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</si>
  <si>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</si>
  <si>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</si>
  <si>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</si>
  <si>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</si>
  <si>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</si>
  <si>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</si>
  <si>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</si>
  <si>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</si>
  <si>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</si>
  <si>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</si>
  <si>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</si>
  <si>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</si>
  <si>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</si>
  <si>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</si>
  <si>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</si>
  <si>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</si>
  <si>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</si>
  <si>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</si>
  <si>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</si>
  <si>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</si>
  <si>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</si>
  <si>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</si>
  <si>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</si>
  <si>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</si>
  <si>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</si>
  <si>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</si>
  <si>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</si>
  <si>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</si>
  <si>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</si>
  <si>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</si>
  <si>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</si>
  <si>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</si>
  <si>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</si>
  <si>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</si>
  <si>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</si>
  <si>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</si>
  <si>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</si>
  <si>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</si>
  <si>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</si>
  <si>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</si>
  <si>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</si>
  <si>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</si>
  <si>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</si>
  <si>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</si>
  <si>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</si>
  <si>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</si>
  <si>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</si>
  <si>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</si>
  <si>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</si>
  <si>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</si>
  <si>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</si>
  <si>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</si>
  <si>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</si>
  <si>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</si>
  <si>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</si>
  <si>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</si>
  <si>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</si>
  <si>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</si>
  <si>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</si>
  <si>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</si>
  <si>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</si>
  <si>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</si>
  <si>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</si>
  <si>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</si>
  <si>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</si>
  <si>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</si>
  <si>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</si>
  <si>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</si>
  <si>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</si>
  <si>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</si>
  <si>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</si>
  <si>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</si>
  <si>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</si>
  <si>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</si>
  <si>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</si>
  <si>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</si>
  <si>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</si>
  <si>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</si>
  <si>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</si>
  <si>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</si>
  <si>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</si>
  <si>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</si>
  <si>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</si>
  <si>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</si>
  <si>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</si>
  <si>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</si>
  <si>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</si>
  <si>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</si>
  <si>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</si>
  <si>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</si>
  <si>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</si>
  <si>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</si>
  <si>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</si>
  <si>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</si>
  <si>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</si>
  <si>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</si>
  <si>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</si>
  <si>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</si>
  <si>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</si>
  <si>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</si>
  <si>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</si>
  <si>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</si>
  <si>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</si>
  <si>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</si>
  <si>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</si>
  <si>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</si>
  <si>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</si>
  <si>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</si>
  <si>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</si>
  <si>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</si>
  <si>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</si>
  <si>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</si>
  <si>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</si>
  <si>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</si>
  <si>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</si>
  <si>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</si>
  <si>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</si>
  <si>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</si>
  <si>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</si>
  <si>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</si>
  <si>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</si>
  <si>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</si>
  <si>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</si>
  <si>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</si>
  <si>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</si>
  <si>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</si>
  <si>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</si>
  <si>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</si>
  <si>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</si>
  <si>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</si>
  <si>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</si>
  <si>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</si>
  <si>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</si>
  <si>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</si>
  <si>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</si>
  <si>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</si>
  <si>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</si>
  <si>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</si>
  <si>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</si>
  <si>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</si>
  <si>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</si>
  <si>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</si>
  <si>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</si>
  <si>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</si>
  <si>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</si>
  <si>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</si>
  <si>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</si>
  <si>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</si>
  <si>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</si>
  <si>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</si>
  <si>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</si>
  <si>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</si>
  <si>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</si>
  <si>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</si>
  <si>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</si>
  <si>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</si>
  <si>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</si>
  <si>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</si>
  <si>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</si>
  <si>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</si>
  <si>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</si>
  <si>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</si>
  <si>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</si>
  <si>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</si>
  <si>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</si>
  <si>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</si>
  <si>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</si>
  <si>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</si>
  <si>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</si>
  <si>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</si>
  <si>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</si>
  <si>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</si>
  <si>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</si>
  <si>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</si>
  <si>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</si>
  <si>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</si>
  <si>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</si>
  <si>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</si>
  <si>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</si>
  <si>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</si>
  <si>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</si>
  <si>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</si>
  <si>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</si>
  <si>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</si>
  <si>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</si>
  <si>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</si>
  <si>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</si>
  <si>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</si>
  <si>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</si>
  <si>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</si>
  <si>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</si>
  <si>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</si>
  <si>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</si>
  <si>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</si>
  <si>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</si>
  <si>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</si>
  <si>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</si>
  <si>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</si>
  <si>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</si>
  <si>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</si>
  <si>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</si>
  <si>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</si>
  <si>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</si>
  <si>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</si>
  <si>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</si>
  <si>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</si>
  <si>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</si>
  <si>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</si>
  <si>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</si>
  <si>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</si>
  <si>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</si>
  <si>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</si>
  <si>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</si>
  <si>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</si>
  <si>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</si>
  <si>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</si>
  <si>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</si>
  <si>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</si>
  <si>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</si>
  <si>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</si>
  <si>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</si>
  <si>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</si>
  <si>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</si>
  <si>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</si>
  <si>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</si>
  <si>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</si>
  <si>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</si>
  <si>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</si>
  <si>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</si>
  <si>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</si>
  <si>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</si>
  <si>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</si>
  <si>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</si>
  <si>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</si>
  <si>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</si>
  <si>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</si>
  <si>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</si>
  <si>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</si>
  <si>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</si>
  <si>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</si>
  <si>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</si>
  <si>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</si>
  <si>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</si>
  <si>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</si>
  <si>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</si>
  <si>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</si>
  <si>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</si>
  <si>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</si>
  <si>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</si>
  <si>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</si>
  <si>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</si>
  <si>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</si>
  <si>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</si>
  <si>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</si>
  <si>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</si>
  <si>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</si>
  <si>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</si>
  <si>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</si>
  <si>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</si>
  <si>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</si>
  <si>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</si>
  <si>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</si>
  <si>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</si>
  <si>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</si>
  <si>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</si>
  <si>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</si>
  <si>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</si>
  <si>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</si>
  <si>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</si>
  <si>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</si>
  <si>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</si>
  <si>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</si>
  <si>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</si>
  <si>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</si>
  <si>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</si>
  <si>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</si>
  <si>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</si>
  <si>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</si>
  <si>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</si>
  <si>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</si>
  <si>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</si>
  <si>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</si>
  <si>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</si>
  <si>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</si>
  <si>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</si>
  <si>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</si>
  <si>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</si>
  <si>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</si>
  <si>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</si>
  <si>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</si>
  <si>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</si>
  <si>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</si>
  <si>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</si>
  <si>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</si>
  <si>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</si>
  <si>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</si>
  <si>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</si>
  <si>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</si>
  <si>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</si>
  <si>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</si>
  <si>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</si>
  <si>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</si>
  <si>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</si>
  <si>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</si>
  <si>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</si>
  <si>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</si>
  <si>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</si>
  <si>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</si>
  <si>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</si>
  <si>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</si>
  <si>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</si>
  <si>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</si>
  <si>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</si>
  <si>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</si>
  <si>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</si>
  <si>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</si>
  <si>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</si>
  <si>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</si>
  <si>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</si>
  <si>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</si>
  <si>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</si>
  <si>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</si>
  <si>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</si>
  <si>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</si>
  <si>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</si>
  <si>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</si>
  <si>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</si>
  <si>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</si>
  <si>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</si>
  <si>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</si>
  <si>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</si>
  <si>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</si>
  <si>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</si>
  <si>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</si>
  <si>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</si>
  <si>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</si>
  <si>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</si>
  <si>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</si>
  <si>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</si>
  <si>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</si>
  <si>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</si>
  <si>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</si>
  <si>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</si>
  <si>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</si>
  <si>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</si>
  <si>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</si>
  <si>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</si>
  <si>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</si>
  <si>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</si>
  <si>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</si>
  <si>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</si>
  <si>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</si>
  <si>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</si>
  <si>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</si>
  <si>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</si>
  <si>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</si>
  <si>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</si>
  <si>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</si>
  <si>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</si>
  <si>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</si>
  <si>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</si>
  <si>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</si>
  <si>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</si>
  <si>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</si>
  <si>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</si>
  <si>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</si>
  <si>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</si>
  <si>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</si>
  <si>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</si>
  <si>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</si>
  <si>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</si>
  <si>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</si>
  <si>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</si>
  <si>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</si>
  <si>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</si>
  <si>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</si>
  <si>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</si>
  <si>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</si>
  <si>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</si>
  <si>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</si>
  <si>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</si>
  <si>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</si>
  <si>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</si>
  <si>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</si>
  <si>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</si>
  <si>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</si>
  <si>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</si>
  <si>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</si>
  <si>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</si>
  <si>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</si>
  <si>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</si>
  <si>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</si>
  <si>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</si>
  <si>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</si>
  <si>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</si>
  <si>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</si>
  <si>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</si>
  <si>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</si>
  <si>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</si>
  <si>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</si>
  <si>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</si>
  <si>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</si>
  <si>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</si>
  <si>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</si>
  <si>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</si>
  <si>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</si>
  <si>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</si>
  <si>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</si>
  <si>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</si>
  <si>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</si>
  <si>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</si>
  <si>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</si>
  <si>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</si>
  <si>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</si>
  <si>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</si>
  <si>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</si>
  <si>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</si>
  <si>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</si>
  <si>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</si>
  <si>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</si>
  <si>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</si>
  <si>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</si>
  <si>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</si>
  <si>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</si>
  <si>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</si>
  <si>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</si>
  <si>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</si>
  <si>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</si>
  <si>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</si>
  <si>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</si>
  <si>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</si>
  <si>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</si>
  <si>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</si>
  <si>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</si>
  <si>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</si>
  <si>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</si>
  <si>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</si>
  <si>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</si>
  <si>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</si>
  <si>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</si>
  <si>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</si>
  <si>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</si>
  <si>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</si>
  <si>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</si>
  <si>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</si>
  <si>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</si>
  <si>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</si>
  <si>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</si>
  <si>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</si>
  <si>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</si>
  <si>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</si>
  <si>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</si>
  <si>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</si>
  <si>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</si>
  <si>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</si>
  <si>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</si>
  <si>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</si>
  <si>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</si>
  <si>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</si>
  <si>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</si>
  <si>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</si>
  <si>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</si>
  <si>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</si>
  <si>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</si>
  <si>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</si>
  <si>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</si>
  <si>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</si>
  <si>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</si>
  <si>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</si>
  <si>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</si>
  <si>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</si>
  <si>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</si>
  <si>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</si>
  <si>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</si>
  <si>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</si>
  <si>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</si>
  <si>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</si>
  <si>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</si>
  <si>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</si>
  <si>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</si>
  <si>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</si>
  <si>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</si>
  <si>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</si>
  <si>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</si>
  <si>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</si>
  <si>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</si>
  <si>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</si>
  <si>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</si>
  <si>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</si>
  <si>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</si>
  <si>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</si>
  <si>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</si>
  <si>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</si>
  <si>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</si>
  <si>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</si>
  <si>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</si>
  <si>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</si>
  <si>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</si>
  <si>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</si>
  <si>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</si>
  <si>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</si>
  <si>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</si>
  <si>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</si>
  <si>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</si>
  <si>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</si>
  <si>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</si>
  <si>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</si>
  <si>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</si>
  <si>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</si>
  <si>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</si>
  <si>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</si>
  <si>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</si>
  <si>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</si>
  <si>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</si>
  <si>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</si>
  <si>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</si>
  <si>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</si>
  <si>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</si>
  <si>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</si>
  <si>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</si>
  <si>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</si>
  <si>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</si>
  <si>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</si>
  <si>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</si>
  <si>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</si>
  <si>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</si>
  <si>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</si>
  <si>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</si>
  <si>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</si>
  <si>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</si>
  <si>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</si>
  <si>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</si>
  <si>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</si>
  <si>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</si>
  <si>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</si>
  <si>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</si>
  <si>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</si>
  <si>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</si>
  <si>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</si>
  <si>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</si>
  <si>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</si>
  <si>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</si>
  <si>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</si>
  <si>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</si>
  <si>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</si>
  <si>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</si>
  <si>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</si>
  <si>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</si>
  <si>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</si>
  <si>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</si>
  <si>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</si>
  <si>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</si>
  <si>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</si>
  <si>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</si>
  <si>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</si>
  <si>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</si>
  <si>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</si>
  <si>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</si>
  <si>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</si>
  <si>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</si>
  <si>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</si>
  <si>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</si>
  <si>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</si>
  <si>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</si>
  <si>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</si>
  <si>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</si>
  <si>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</si>
  <si>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</si>
  <si>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</si>
  <si>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</si>
  <si>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</si>
  <si>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</si>
  <si>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</si>
  <si>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</si>
  <si>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</si>
  <si>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</si>
  <si>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</si>
  <si>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</si>
  <si>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</si>
  <si>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</si>
  <si>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</si>
  <si>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</si>
  <si>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</si>
  <si>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</si>
  <si>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</si>
  <si>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</si>
  <si>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</si>
  <si>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</si>
  <si>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</si>
  <si>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</si>
  <si>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</si>
  <si>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</si>
  <si>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</si>
  <si>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</si>
  <si>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</si>
  <si>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</si>
  <si>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</si>
  <si>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</si>
  <si>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</si>
  <si>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</si>
  <si>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</si>
  <si>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</si>
  <si>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</si>
  <si>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</si>
  <si>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</si>
  <si>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</si>
  <si>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</si>
  <si>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</si>
  <si>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</si>
  <si>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</si>
  <si>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</si>
  <si>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</si>
  <si>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</si>
  <si>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</si>
  <si>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</si>
  <si>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</si>
  <si>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</si>
  <si>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</si>
  <si>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</si>
  <si>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</si>
  <si>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</si>
  <si>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</si>
  <si>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</si>
  <si>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</si>
  <si>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</si>
  <si>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</si>
  <si>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</si>
  <si>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</si>
  <si>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</si>
  <si>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</si>
  <si>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</si>
  <si>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</si>
  <si>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</si>
  <si>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</si>
  <si>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</si>
  <si>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</si>
  <si>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</si>
  <si>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</si>
  <si>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</si>
  <si>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</si>
  <si>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</si>
  <si>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</si>
  <si>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</si>
  <si>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</si>
  <si>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</si>
  <si>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</si>
  <si>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</si>
  <si>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</si>
  <si>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</si>
  <si>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</si>
  <si>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</si>
  <si>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</si>
  <si>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</si>
  <si>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</si>
  <si>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</si>
  <si>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</si>
  <si>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</si>
  <si>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</si>
  <si>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</si>
  <si>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</si>
  <si>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</si>
  <si>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</si>
  <si>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</si>
  <si>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</si>
  <si>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</si>
  <si>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</si>
  <si>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</si>
  <si>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</si>
  <si>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</si>
  <si>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</si>
  <si>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</si>
  <si>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</si>
  <si>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</si>
  <si>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</si>
  <si>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</si>
  <si>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</si>
  <si>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</si>
  <si>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</si>
  <si>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</si>
  <si>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</si>
  <si>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</si>
  <si>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</si>
  <si>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</si>
  <si>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</si>
  <si>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</si>
  <si>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</si>
  <si>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</si>
  <si>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</si>
  <si>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</si>
  <si>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</si>
  <si>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</si>
  <si>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</si>
  <si>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</si>
  <si>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</si>
  <si>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</si>
  <si>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</si>
  <si>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</si>
  <si>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</si>
  <si>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</si>
  <si>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</si>
  <si>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</si>
  <si>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</si>
  <si>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</si>
  <si>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</si>
  <si>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</si>
  <si>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</si>
  <si>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</si>
  <si>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</si>
  <si>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</si>
  <si>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</si>
  <si>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</si>
  <si>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</si>
  <si>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</si>
  <si>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</si>
  <si>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</si>
  <si>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</si>
  <si>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</si>
  <si>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</si>
  <si>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</si>
  <si>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</si>
  <si>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</si>
  <si>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</si>
  <si>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</si>
  <si>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</si>
  <si>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</si>
  <si>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</si>
  <si>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</si>
  <si>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</si>
  <si>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</si>
  <si>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</si>
  <si>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</si>
  <si>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</si>
  <si>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</si>
  <si>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</si>
  <si>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</si>
  <si>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</si>
  <si>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</si>
  <si>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</si>
  <si>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</si>
  <si>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</si>
  <si>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</si>
  <si>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</si>
  <si>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</si>
  <si>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</si>
  <si>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</si>
  <si>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</si>
  <si>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</si>
  <si>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</si>
  <si>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</si>
  <si>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</si>
  <si>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</si>
  <si>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</si>
  <si>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</si>
  <si>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</si>
  <si>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</si>
  <si>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</si>
  <si>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</si>
  <si>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</si>
  <si>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</si>
  <si>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</si>
  <si>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</si>
  <si>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</si>
  <si>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</si>
  <si>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</si>
  <si>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</si>
  <si>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</si>
  <si>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</si>
  <si>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</si>
  <si>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</si>
  <si>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</si>
  <si>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</si>
  <si>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</si>
  <si>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</si>
  <si>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</si>
  <si>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</si>
  <si>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</si>
  <si>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</si>
  <si>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</si>
  <si>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</si>
  <si>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</si>
  <si>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</si>
  <si>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</si>
  <si>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</si>
  <si>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</si>
  <si>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</si>
  <si>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</si>
  <si>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</si>
  <si>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</si>
  <si>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</si>
  <si>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</si>
  <si>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</si>
  <si>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</si>
  <si>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</si>
  <si>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</si>
  <si>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</si>
  <si>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</si>
  <si>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</si>
  <si>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</si>
  <si>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</si>
  <si>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</si>
  <si>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</si>
  <si>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</si>
  <si>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</si>
  <si>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</si>
  <si>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</si>
  <si>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</si>
  <si>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</si>
  <si>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</si>
  <si>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</si>
  <si>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</si>
  <si>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</si>
  <si>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</si>
  <si>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</si>
  <si>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</si>
  <si>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</si>
  <si>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</si>
  <si>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</si>
  <si>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</si>
  <si>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</si>
  <si>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</si>
  <si>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</si>
  <si>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</si>
  <si>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</si>
  <si>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</si>
  <si>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</si>
  <si>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</si>
  <si>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</si>
  <si>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</si>
  <si>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</si>
  <si>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</si>
  <si>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</si>
  <si>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</si>
  <si>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</si>
  <si>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</si>
  <si>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</si>
  <si>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</si>
  <si>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</si>
  <si>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</si>
  <si>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</si>
  <si>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</si>
  <si>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</si>
  <si>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</si>
  <si>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</si>
  <si>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</si>
  <si>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</si>
  <si>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</si>
  <si>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</si>
  <si>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</si>
  <si>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</si>
  <si>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</si>
  <si>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</si>
  <si>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</si>
  <si>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</si>
  <si>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</si>
  <si>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</si>
  <si>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</si>
  <si>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</si>
  <si>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</si>
  <si>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</si>
  <si>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</si>
  <si>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</si>
  <si>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</si>
  <si>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</si>
  <si>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</si>
  <si>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</si>
  <si>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</si>
  <si>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</si>
  <si>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</si>
  <si>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</si>
  <si>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</si>
  <si>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</si>
  <si>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</si>
  <si>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</si>
  <si>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</si>
  <si>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</si>
  <si>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</si>
  <si>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</si>
  <si>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</si>
  <si>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</si>
  <si>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</si>
  <si>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</si>
  <si>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</si>
  <si>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</si>
  <si>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</si>
  <si>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</si>
  <si>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</si>
  <si>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</si>
  <si>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</si>
  <si>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</si>
  <si>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</si>
  <si>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</si>
  <si>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</si>
  <si>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</si>
  <si>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</si>
  <si>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</si>
  <si>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</si>
  <si>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</si>
  <si>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</si>
  <si>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</si>
  <si>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</si>
  <si>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</si>
  <si>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</si>
  <si>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</si>
  <si>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</si>
  <si>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</si>
  <si>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</si>
  <si>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</si>
  <si>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</si>
  <si>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</si>
  <si>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</si>
  <si>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</si>
  <si>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</si>
  <si>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</si>
  <si>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</si>
  <si>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</si>
  <si>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</si>
  <si>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</si>
  <si>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</si>
  <si>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</si>
  <si>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</si>
  <si>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</si>
  <si>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</si>
  <si>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</si>
  <si>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</si>
  <si>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</si>
  <si>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</si>
  <si>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</si>
  <si>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</si>
  <si>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</si>
  <si>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</si>
  <si>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</si>
  <si>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</si>
  <si>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</si>
  <si>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</si>
  <si>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</si>
  <si>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</si>
  <si>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</si>
  <si>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</si>
  <si>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</si>
  <si>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</si>
  <si>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</si>
  <si>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</si>
  <si>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</si>
  <si>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</si>
  <si>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</si>
  <si>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</si>
  <si>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</si>
  <si>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</si>
  <si>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</si>
  <si>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</si>
  <si>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</si>
  <si>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</si>
  <si>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</si>
  <si>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</si>
  <si>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</si>
  <si>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</si>
  <si>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</si>
  <si>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</si>
  <si>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</si>
  <si>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</si>
  <si>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</si>
  <si>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</si>
  <si>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</si>
  <si>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</si>
  <si>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</si>
  <si>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</si>
  <si>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</si>
  <si>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</si>
  <si>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</si>
  <si>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</si>
  <si>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</si>
  <si>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</si>
  <si>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</si>
  <si>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</si>
  <si>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</si>
  <si>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</si>
  <si>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</si>
  <si>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</si>
  <si>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</si>
  <si>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</si>
  <si>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</si>
  <si>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</si>
  <si>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</si>
  <si>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</si>
  <si>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</si>
  <si>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</si>
  <si>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</si>
  <si>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</si>
  <si>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</si>
  <si>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</si>
  <si>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</si>
  <si>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</si>
  <si>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</si>
  <si>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</si>
  <si>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</si>
  <si>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</si>
  <si>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</si>
  <si>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</si>
  <si>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</si>
  <si>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</si>
  <si>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</si>
  <si>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</si>
  <si>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</si>
  <si>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</si>
  <si>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</si>
  <si>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</si>
  <si>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</si>
  <si>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</si>
  <si>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</si>
  <si>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</si>
  <si>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</si>
  <si>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</si>
  <si>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</si>
  <si>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</si>
  <si>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</si>
  <si>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</si>
  <si>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</si>
  <si>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</si>
  <si>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</si>
  <si>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</si>
  <si>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</si>
  <si>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</si>
  <si>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</si>
  <si>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</si>
  <si>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</si>
  <si>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</si>
  <si>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</si>
  <si>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</si>
  <si>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</si>
  <si>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</si>
  <si>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</si>
  <si>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</si>
  <si>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</si>
  <si>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</si>
  <si>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</si>
  <si>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</si>
  <si>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</si>
  <si>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</si>
  <si>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</si>
  <si>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</si>
  <si>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</si>
  <si>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</si>
  <si>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</si>
  <si>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</si>
  <si>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</si>
  <si>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</si>
  <si>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</si>
  <si>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</si>
  <si>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</si>
  <si>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</si>
  <si>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</si>
  <si>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</si>
  <si>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</si>
  <si>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</si>
  <si>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</si>
  <si>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</si>
  <si>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</si>
  <si>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</si>
  <si>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</si>
  <si>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</si>
  <si>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</si>
  <si>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</si>
  <si>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</si>
  <si>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</si>
  <si>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</si>
  <si>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</si>
  <si>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</si>
  <si>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</si>
  <si>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</si>
  <si>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</si>
  <si>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</si>
  <si>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</si>
  <si>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</si>
  <si>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</si>
  <si>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</si>
  <si>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</si>
  <si>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</si>
  <si>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</si>
  <si>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</si>
  <si>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</si>
  <si>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</si>
  <si>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</si>
  <si>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</si>
  <si>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</si>
  <si>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</si>
  <si>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</si>
  <si>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</si>
  <si>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</si>
  <si>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</si>
  <si>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</si>
  <si>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</si>
  <si>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</si>
  <si>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</si>
  <si>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</si>
  <si>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</si>
  <si>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</si>
  <si>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</si>
  <si>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</si>
  <si>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</si>
  <si>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</si>
  <si>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</si>
  <si>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</si>
  <si>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</si>
  <si>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</si>
  <si>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</si>
  <si>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</si>
  <si>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</si>
  <si>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</si>
  <si>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</si>
  <si>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</si>
  <si>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</si>
  <si>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</si>
  <si>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</si>
  <si>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</si>
  <si>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</si>
  <si>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</si>
  <si>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</si>
  <si>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</si>
  <si>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</si>
  <si>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</si>
  <si>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</si>
  <si>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</si>
  <si>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</si>
  <si>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</si>
  <si>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</si>
  <si>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</si>
  <si>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</si>
  <si>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</si>
  <si>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</si>
  <si>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</si>
  <si>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</si>
  <si>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</si>
  <si>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</si>
  <si>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</si>
  <si>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</si>
  <si>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</si>
  <si>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</si>
  <si>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</si>
  <si>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</si>
  <si>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</si>
  <si>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</si>
  <si>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</si>
  <si>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</si>
  <si>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</si>
  <si>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</si>
  <si>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</si>
  <si>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</si>
  <si>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</si>
  <si>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</si>
  <si>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</si>
  <si>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</si>
  <si>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</si>
  <si>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</si>
  <si>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</si>
  <si>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</si>
  <si>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</si>
  <si>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</si>
  <si>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</si>
  <si>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</si>
  <si>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</si>
  <si>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</si>
  <si>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</si>
  <si>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</si>
  <si>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</si>
  <si>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</si>
  <si>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</si>
  <si>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</si>
  <si>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</si>
  <si>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</si>
  <si>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</si>
  <si>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</si>
  <si>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</si>
  <si>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</si>
  <si>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</si>
  <si>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</si>
  <si>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</si>
  <si>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</si>
  <si>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</si>
  <si>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</si>
  <si>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</si>
  <si>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</si>
  <si>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</si>
  <si>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</si>
  <si>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</si>
  <si>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</si>
  <si>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</si>
  <si>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</si>
  <si>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</si>
  <si>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</si>
  <si>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</si>
  <si>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</si>
  <si>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</si>
  <si>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</si>
  <si>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</si>
  <si>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</si>
  <si>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</si>
  <si>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</si>
  <si>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</si>
  <si>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</si>
  <si>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</si>
  <si>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</si>
  <si>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</si>
  <si>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</si>
  <si>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</si>
  <si>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</si>
  <si>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</si>
  <si>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</si>
  <si>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</si>
  <si>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</si>
  <si>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</si>
  <si>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</si>
  <si>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</si>
  <si>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</si>
  <si>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</si>
  <si>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</si>
  <si>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</si>
  <si>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</si>
  <si>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</si>
  <si>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</si>
  <si>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</si>
  <si>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</si>
  <si>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</si>
  <si>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</si>
  <si>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</si>
  <si>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</si>
  <si>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</si>
  <si>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</si>
  <si>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</si>
  <si>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</si>
  <si>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</si>
  <si>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</si>
  <si>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</si>
  <si>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</si>
  <si>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</si>
  <si>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</si>
  <si>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</si>
  <si>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</si>
  <si>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</si>
  <si>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</si>
  <si>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</si>
  <si>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</si>
  <si>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</si>
  <si>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</si>
  <si>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</si>
  <si>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</si>
  <si>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</si>
  <si>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</si>
  <si>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</si>
  <si>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</si>
  <si>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</si>
  <si>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</si>
  <si>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</si>
  <si>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</si>
  <si>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</si>
  <si>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</si>
  <si>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</si>
  <si>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</si>
  <si>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</si>
  <si>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</si>
  <si>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</si>
  <si>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</si>
  <si>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</si>
  <si>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</si>
  <si>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</si>
  <si>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</si>
  <si>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</si>
  <si>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</si>
  <si>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</si>
  <si>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</si>
  <si>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</si>
  <si>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</si>
  <si>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</si>
  <si>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</si>
  <si>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</si>
  <si>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</si>
  <si>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</si>
  <si>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</si>
  <si>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</si>
  <si>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</si>
  <si>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</si>
  <si>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</si>
  <si>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</si>
  <si>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</si>
  <si>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</si>
  <si>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</si>
  <si>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</si>
  <si>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</si>
  <si>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</si>
  <si>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</si>
  <si>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</si>
  <si>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</si>
  <si>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</si>
  <si>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</si>
  <si>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</si>
  <si>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</si>
  <si>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</si>
  <si>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</si>
  <si>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</si>
  <si>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</si>
  <si>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</si>
  <si>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</si>
  <si>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</si>
  <si>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</si>
  <si>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</si>
  <si>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</si>
  <si>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</si>
  <si>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</si>
  <si>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</si>
  <si>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</si>
  <si>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</si>
  <si>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</si>
  <si>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</si>
  <si>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</si>
  <si>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</si>
  <si>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</si>
  <si>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</si>
  <si>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</si>
  <si>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</si>
  <si>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</si>
  <si>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</si>
  <si>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</si>
  <si>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</si>
  <si>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</si>
  <si>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</si>
  <si>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</si>
  <si>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</si>
  <si>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</si>
  <si>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</si>
  <si>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</si>
  <si>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</si>
  <si>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</si>
  <si>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</si>
  <si>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</si>
  <si>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</si>
  <si>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</si>
  <si>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</si>
  <si>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</si>
  <si>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</si>
  <si>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</si>
  <si>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</si>
  <si>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</si>
  <si>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</si>
  <si>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</si>
  <si>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</si>
  <si>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</si>
  <si>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</si>
  <si>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</si>
  <si>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</si>
  <si>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</si>
  <si>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</si>
  <si>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</si>
  <si>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</si>
  <si>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</si>
  <si>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</si>
  <si>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</si>
  <si>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</si>
  <si>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</si>
  <si>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</si>
  <si>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</si>
  <si>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</si>
  <si>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</si>
  <si>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</si>
  <si>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</si>
  <si>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</si>
  <si>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</si>
  <si>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</si>
  <si>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</si>
  <si>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</si>
  <si>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</si>
  <si>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</si>
  <si>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</si>
  <si>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</si>
  <si>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</si>
  <si>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</si>
  <si>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</si>
  <si>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</si>
  <si>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</si>
  <si>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</si>
  <si>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</si>
  <si>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</si>
  <si>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</si>
  <si>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</si>
  <si>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</si>
  <si>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</si>
  <si>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</si>
  <si>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</si>
  <si>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</si>
  <si>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</si>
  <si>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</si>
  <si>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</si>
  <si>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</si>
  <si>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</si>
  <si>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</si>
  <si>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</si>
  <si>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</si>
  <si>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</si>
  <si>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</si>
  <si>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</si>
  <si>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</si>
  <si>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</si>
  <si>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</si>
  <si>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</si>
  <si>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</si>
  <si>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</si>
  <si>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</si>
  <si>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</si>
  <si>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</si>
  <si>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</si>
  <si>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</si>
  <si>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</si>
  <si>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</si>
  <si>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</si>
  <si>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</si>
  <si>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</si>
  <si>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</si>
  <si>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</si>
  <si>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</si>
  <si>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</si>
  <si>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</si>
  <si>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</si>
  <si>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</si>
  <si>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</si>
  <si>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</si>
  <si>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</si>
  <si>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</si>
  <si>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</si>
  <si>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</si>
  <si>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</si>
  <si>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</si>
  <si>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</si>
  <si>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</si>
  <si>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</si>
  <si>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</si>
  <si>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</si>
  <si>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</si>
  <si>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</si>
  <si>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</si>
  <si>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</si>
  <si>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</si>
  <si>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</si>
  <si>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</si>
  <si>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</si>
  <si>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</si>
  <si>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</si>
  <si>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</si>
  <si>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</si>
  <si>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</si>
  <si>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</si>
  <si>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</si>
  <si>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</si>
  <si>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</si>
  <si>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</si>
  <si>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</si>
  <si>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</si>
  <si>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</si>
  <si>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</si>
  <si>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</si>
  <si>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</si>
  <si>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</si>
  <si>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</si>
  <si>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</si>
  <si>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</si>
  <si>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</si>
  <si>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</si>
  <si>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</si>
  <si>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</si>
  <si>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</si>
  <si>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</si>
  <si>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</si>
  <si>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</si>
  <si>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</si>
  <si>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</si>
  <si>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</si>
  <si>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</si>
  <si>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</si>
  <si>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</si>
  <si>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</si>
  <si>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</si>
  <si>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</si>
  <si>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</si>
  <si>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</si>
  <si>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</si>
  <si>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</si>
  <si>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</si>
  <si>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</si>
  <si>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</si>
  <si>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</si>
  <si>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</si>
  <si>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</si>
  <si>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</si>
  <si>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</si>
  <si>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</si>
  <si>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</si>
  <si>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</si>
  <si>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</si>
  <si>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</si>
  <si>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</si>
  <si>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</si>
  <si>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</si>
  <si>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</si>
  <si>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</si>
  <si>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</si>
  <si>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</si>
  <si>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</si>
  <si>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</si>
  <si>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</si>
  <si>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</si>
  <si>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</si>
  <si>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</si>
  <si>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</si>
  <si>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</si>
  <si>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</si>
  <si>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</si>
  <si>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</si>
  <si>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</si>
  <si>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</si>
  <si>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</si>
  <si>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</si>
  <si>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</si>
  <si>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</si>
  <si>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</si>
  <si>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</si>
  <si>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</si>
  <si>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</si>
  <si>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</si>
  <si>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</si>
  <si>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</si>
  <si>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</si>
  <si>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</si>
  <si>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</si>
  <si>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</si>
  <si>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</si>
  <si>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</si>
  <si>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</si>
  <si>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</si>
  <si>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</si>
  <si>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</si>
  <si>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</si>
  <si>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</si>
  <si>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</si>
  <si>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</si>
  <si>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</si>
  <si>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</si>
  <si>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</si>
  <si>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</si>
  <si>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</si>
  <si>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</si>
  <si>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</si>
  <si>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</si>
  <si>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</si>
  <si>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</si>
  <si>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</si>
  <si>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</si>
  <si>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</si>
  <si>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</si>
  <si>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</si>
  <si>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</si>
  <si>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</si>
  <si>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</si>
  <si>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</si>
  <si>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</si>
  <si>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</si>
  <si>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</si>
  <si>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</si>
  <si>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</si>
  <si>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</si>
  <si>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</si>
  <si>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</si>
  <si>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</si>
  <si>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</si>
  <si>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</si>
  <si>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</si>
  <si>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</si>
  <si>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</si>
  <si>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</si>
  <si>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</si>
  <si>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</si>
  <si>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</si>
  <si>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</si>
  <si>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</si>
  <si>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</si>
  <si>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</si>
  <si>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</si>
  <si>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</si>
  <si>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</si>
  <si>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</si>
  <si>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</si>
  <si>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</si>
  <si>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</si>
  <si>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</si>
  <si>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</si>
  <si>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</si>
  <si>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</si>
  <si>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</si>
  <si>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</si>
  <si>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</si>
  <si>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</si>
  <si>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</si>
  <si>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</si>
  <si>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</si>
  <si>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</si>
  <si>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</si>
  <si>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</si>
  <si>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</si>
  <si>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</si>
  <si>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</si>
  <si>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</si>
  <si>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</si>
  <si>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</si>
  <si>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</si>
  <si>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</si>
  <si>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</si>
  <si>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</si>
  <si>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</si>
  <si>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</si>
  <si>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</si>
  <si>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</si>
  <si>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</si>
  <si>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</si>
  <si>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</si>
  <si>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</si>
  <si>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</si>
  <si>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</si>
  <si>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</si>
  <si>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</si>
  <si>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</si>
  <si>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</si>
  <si>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</si>
  <si>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</si>
  <si>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</si>
  <si>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</si>
  <si>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</si>
  <si>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</si>
  <si>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</si>
  <si>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</si>
  <si>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</si>
  <si>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</si>
  <si>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</si>
  <si>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</si>
  <si>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</si>
  <si>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</si>
  <si>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</si>
  <si>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</si>
  <si>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</si>
  <si>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</si>
  <si>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</si>
  <si>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</si>
  <si>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</si>
  <si>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</si>
  <si>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</si>
  <si>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</si>
  <si>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</si>
  <si>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</si>
  <si>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</si>
  <si>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</si>
  <si>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</si>
  <si>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</si>
  <si>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</si>
  <si>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</si>
  <si>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</si>
  <si>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</si>
  <si>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</si>
  <si>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</si>
  <si>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</si>
  <si>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</si>
  <si>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</si>
  <si>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</si>
  <si>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</si>
  <si>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</si>
  <si>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</si>
  <si>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</si>
  <si>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</si>
  <si>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</si>
  <si>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</si>
  <si>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</si>
  <si>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</si>
  <si>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</si>
  <si>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</si>
  <si>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</si>
  <si>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</si>
  <si>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</si>
  <si>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</si>
  <si>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</si>
  <si>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</si>
  <si>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</si>
  <si>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</si>
  <si>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</si>
  <si>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</si>
  <si>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</si>
  <si>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</si>
  <si>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</si>
  <si>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</si>
  <si>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</si>
  <si>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</si>
  <si>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</si>
  <si>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</si>
  <si>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</si>
  <si>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</si>
  <si>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</si>
  <si>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</si>
  <si>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</si>
  <si>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</si>
  <si>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</si>
  <si>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</si>
  <si>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</si>
  <si>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</si>
  <si>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</si>
  <si>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</si>
  <si>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</si>
  <si>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</si>
  <si>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</si>
  <si>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</si>
  <si>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</si>
  <si>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</si>
  <si>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</si>
  <si>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</si>
  <si>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</si>
  <si>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</si>
  <si>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</si>
  <si>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</si>
  <si>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</si>
  <si>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</si>
  <si>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</si>
  <si>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</si>
  <si>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</si>
  <si>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</si>
  <si>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</si>
  <si>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</si>
  <si>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</si>
  <si>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</si>
  <si>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</si>
  <si>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</si>
  <si>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</si>
  <si>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</si>
  <si>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</si>
  <si>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</si>
  <si>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</si>
  <si>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</si>
  <si>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</si>
  <si>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</si>
  <si>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</si>
  <si>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</si>
  <si>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</si>
  <si>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</si>
  <si>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</si>
  <si>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</si>
  <si>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</si>
  <si>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</si>
  <si>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</si>
  <si>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</si>
  <si>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</si>
  <si>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</si>
  <si>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</si>
  <si>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</si>
  <si>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</si>
  <si>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</si>
  <si>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</si>
  <si>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</si>
  <si>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</si>
  <si>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</si>
  <si>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</si>
  <si>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</si>
  <si>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</si>
  <si>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</si>
  <si>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</si>
  <si>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</si>
  <si>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</si>
  <si>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</si>
  <si>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</si>
  <si>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</si>
  <si>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</si>
  <si>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</si>
  <si>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</si>
  <si>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</si>
  <si>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</si>
  <si>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</si>
  <si>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</si>
  <si>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</si>
  <si>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</si>
  <si>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</si>
  <si>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</si>
  <si>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</si>
  <si>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</si>
  <si>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</si>
  <si>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</si>
  <si>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</si>
  <si>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</si>
  <si>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</si>
  <si>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</si>
  <si>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</si>
  <si>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</si>
  <si>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</si>
  <si>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</si>
  <si>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</si>
  <si>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</si>
  <si>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</si>
  <si>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</si>
  <si>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</si>
  <si>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</si>
  <si>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</si>
  <si>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</si>
  <si>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</si>
  <si>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</si>
  <si>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</si>
  <si>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</si>
  <si>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</si>
  <si>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</si>
  <si>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</si>
  <si>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</si>
  <si>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</si>
  <si>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</si>
  <si>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</si>
  <si>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</si>
  <si>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</si>
  <si>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</si>
  <si>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</si>
  <si>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</si>
  <si>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</si>
  <si>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</si>
  <si>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</si>
  <si>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</si>
  <si>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</si>
  <si>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</si>
  <si>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</si>
  <si>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</si>
  <si>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</si>
  <si>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</si>
  <si>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</si>
  <si>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</si>
  <si>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</si>
  <si>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</si>
  <si>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</si>
  <si>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</si>
  <si>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</si>
  <si>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</si>
  <si>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</si>
  <si>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</si>
  <si>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</si>
  <si>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</si>
  <si>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</si>
  <si>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</si>
  <si>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</si>
  <si>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</si>
  <si>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</si>
  <si>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</si>
  <si>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</si>
  <si>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</si>
  <si>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</si>
  <si>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</si>
  <si>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</si>
  <si>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</si>
  <si>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</si>
  <si>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</si>
  <si>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</si>
  <si>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</si>
  <si>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</si>
  <si>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</si>
  <si>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</si>
  <si>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</si>
  <si>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</si>
  <si>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</si>
  <si>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</si>
  <si>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</si>
  <si>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</si>
  <si>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</si>
  <si>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</si>
  <si>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</si>
  <si>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</si>
  <si>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</si>
  <si>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</si>
  <si>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</si>
  <si>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</si>
  <si>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</si>
  <si>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</si>
  <si>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</si>
  <si>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</si>
  <si>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</si>
  <si>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</si>
  <si>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</si>
  <si>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</si>
  <si>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</si>
  <si>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</si>
  <si>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</si>
  <si>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</si>
  <si>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</si>
  <si>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</si>
  <si>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</si>
  <si>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</si>
  <si>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</si>
  <si>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</si>
  <si>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</si>
  <si>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</si>
  <si>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</si>
  <si>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</si>
  <si>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</si>
  <si>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</si>
  <si>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</si>
  <si>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</si>
  <si>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</si>
  <si>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</si>
  <si>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</si>
  <si>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</si>
  <si>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</si>
  <si>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</si>
  <si>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</si>
  <si>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</si>
  <si>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</si>
  <si>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</si>
  <si>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</si>
  <si>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</si>
  <si>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</si>
  <si>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</si>
  <si>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</si>
  <si>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</si>
  <si>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</si>
  <si>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</si>
  <si>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</si>
  <si>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</si>
  <si>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</si>
  <si>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</si>
  <si>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</si>
  <si>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</si>
  <si>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</si>
  <si>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</si>
  <si>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</si>
  <si>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</si>
  <si>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</si>
  <si>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</si>
  <si>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</si>
  <si>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</si>
  <si>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</si>
  <si>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</si>
  <si>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</si>
  <si>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</si>
  <si>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</si>
  <si>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</si>
  <si>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</si>
  <si>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</si>
  <si>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</si>
  <si>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</si>
  <si>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</si>
  <si>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</si>
  <si>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</si>
  <si>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</si>
  <si>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</si>
  <si>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</si>
  <si>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</si>
  <si>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</si>
  <si>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</si>
  <si>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</si>
  <si>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</si>
  <si>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</si>
  <si>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</si>
  <si>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</si>
  <si>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</si>
  <si>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</si>
  <si>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</si>
  <si>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</si>
  <si>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</si>
  <si>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</si>
  <si>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</si>
  <si>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</si>
  <si>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</si>
  <si>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</si>
  <si>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</si>
  <si>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</si>
  <si>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</si>
  <si>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</si>
  <si>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</si>
  <si>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</si>
  <si>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</si>
  <si>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</si>
  <si>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</si>
  <si>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</si>
  <si>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</si>
  <si>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</si>
  <si>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</si>
  <si>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</si>
  <si>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</si>
  <si>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</si>
  <si>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</si>
  <si>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</si>
  <si>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</si>
  <si>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</si>
  <si>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</si>
  <si>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</si>
  <si>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</si>
  <si>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</si>
  <si>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</si>
  <si>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</si>
  <si>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</si>
  <si>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</si>
  <si>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</si>
  <si>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</si>
  <si>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</si>
  <si>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</si>
  <si>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</si>
  <si>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</si>
  <si>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</si>
  <si>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</si>
  <si>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</si>
  <si>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</si>
  <si>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</si>
  <si>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</si>
  <si>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</si>
  <si>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</si>
  <si>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</si>
  <si>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</si>
  <si>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</si>
  <si>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</si>
  <si>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</si>
  <si>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</si>
  <si>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</si>
  <si>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</si>
  <si>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</si>
  <si>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</si>
  <si>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</si>
  <si>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</si>
  <si>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</si>
  <si>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</si>
  <si>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</si>
  <si>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</si>
  <si>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</si>
  <si>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</si>
  <si>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</si>
  <si>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</si>
  <si>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</si>
  <si>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</si>
  <si>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</si>
  <si>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</si>
  <si>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</si>
  <si>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</si>
  <si>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</si>
  <si>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</si>
  <si>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</si>
  <si>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</si>
  <si>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</si>
  <si>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</si>
  <si>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</si>
  <si>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</si>
  <si>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</si>
  <si>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</si>
  <si>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</si>
  <si>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</si>
  <si>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</si>
  <si>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</si>
  <si>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</si>
  <si>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</si>
  <si>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</si>
  <si>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</si>
  <si>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</si>
  <si>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</si>
  <si>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</si>
  <si>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</si>
  <si>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</si>
  <si>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</si>
  <si>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</si>
  <si>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</si>
  <si>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</si>
  <si>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</si>
  <si>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</si>
  <si>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</si>
  <si>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</si>
  <si>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</si>
  <si>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</si>
  <si>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</si>
  <si>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</si>
  <si>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</si>
  <si>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</si>
  <si>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</si>
  <si>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</si>
  <si>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</si>
  <si>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</si>
  <si>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</si>
  <si>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</si>
  <si>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</si>
  <si>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</si>
  <si>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</si>
  <si>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</si>
  <si>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</si>
  <si>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</si>
  <si>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</si>
  <si>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</si>
  <si>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</si>
  <si>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</si>
  <si>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</si>
  <si>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</si>
  <si>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</si>
  <si>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</si>
  <si>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</si>
  <si>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</si>
  <si>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</si>
  <si>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</si>
  <si>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</si>
  <si>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</si>
  <si>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</si>
  <si>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</si>
  <si>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</si>
  <si>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</si>
  <si>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</si>
  <si>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</si>
  <si>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</si>
  <si>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</si>
  <si>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</si>
  <si>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</si>
  <si>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</si>
  <si>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</si>
  <si>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</si>
  <si>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</si>
  <si>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</si>
  <si>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</si>
  <si>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</si>
  <si>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</si>
  <si>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</si>
  <si>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</si>
  <si>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</si>
  <si>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</si>
  <si>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</si>
  <si>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</si>
  <si>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</si>
  <si>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</si>
  <si>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</si>
  <si>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</si>
  <si>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</si>
  <si>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</si>
  <si>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</si>
  <si>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</si>
  <si>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</si>
  <si>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</si>
  <si>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</si>
  <si>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</si>
  <si>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</si>
  <si>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</si>
  <si>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</si>
  <si>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</si>
  <si>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</si>
  <si>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</si>
  <si>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</si>
  <si>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</si>
  <si>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</si>
  <si>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</si>
  <si>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</si>
  <si>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</si>
  <si>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</si>
  <si>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</si>
  <si>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</si>
  <si>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</si>
  <si>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</si>
  <si>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</si>
  <si>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</si>
  <si>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</si>
  <si>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</si>
  <si>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</si>
  <si>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</si>
  <si>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</si>
  <si>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</si>
  <si>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</si>
  <si>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</si>
  <si>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</si>
  <si>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</si>
  <si>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</si>
  <si>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</si>
  <si>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</si>
  <si>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</si>
  <si>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</si>
  <si>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</si>
  <si>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</si>
  <si>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</si>
  <si>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</si>
  <si>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</si>
  <si>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</si>
  <si>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</si>
  <si>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</si>
  <si>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</si>
  <si>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</si>
  <si>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</si>
  <si>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</si>
  <si>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</si>
  <si>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</si>
  <si>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</si>
  <si>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</si>
  <si>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</si>
  <si>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</si>
  <si>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</si>
  <si>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</si>
  <si>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</si>
  <si>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</si>
  <si>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</si>
  <si>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</si>
  <si>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</si>
  <si>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</si>
  <si>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</si>
  <si>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</si>
  <si>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</si>
  <si>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</si>
  <si>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</si>
  <si>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</si>
  <si>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</si>
  <si>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</si>
  <si>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</si>
  <si>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</si>
  <si>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</si>
  <si>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</si>
  <si>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</si>
  <si>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</si>
  <si>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</si>
  <si>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</si>
  <si>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</si>
  <si>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</si>
  <si>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</si>
  <si>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</si>
  <si>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</si>
  <si>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</si>
  <si>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</si>
  <si>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</si>
  <si>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</si>
  <si>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</si>
  <si>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</si>
  <si>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</si>
  <si>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</si>
  <si>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</si>
  <si>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</si>
  <si>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</si>
  <si>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</si>
  <si>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</si>
  <si>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</si>
  <si>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</si>
  <si>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</si>
  <si>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</si>
  <si>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</si>
  <si>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</si>
  <si>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</si>
  <si>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</si>
  <si>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</si>
  <si>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</si>
  <si>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</si>
  <si>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</si>
  <si>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</si>
  <si>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</si>
  <si>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</si>
  <si>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</si>
  <si>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</si>
  <si>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</si>
  <si>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</si>
  <si>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</si>
  <si>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</si>
  <si>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</si>
  <si>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</si>
  <si>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</si>
  <si>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</si>
  <si>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</si>
  <si>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</si>
  <si>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</si>
  <si>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</si>
  <si>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</si>
  <si>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</si>
  <si>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</si>
  <si>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</si>
  <si>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</si>
  <si>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</si>
  <si>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</si>
  <si>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</si>
  <si>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</si>
  <si>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</si>
  <si>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</si>
  <si>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</si>
  <si>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</si>
  <si>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</si>
  <si>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</si>
  <si>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</si>
  <si>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</si>
  <si>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</si>
  <si>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</si>
  <si>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</si>
  <si>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</si>
  <si>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</si>
  <si>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</si>
  <si>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</si>
  <si>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</si>
  <si>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</si>
  <si>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</si>
  <si>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</si>
  <si>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</si>
  <si>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</si>
  <si>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</si>
  <si>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</si>
  <si>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</si>
  <si>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</si>
  <si>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</si>
  <si>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</si>
  <si>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</si>
  <si>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</si>
  <si>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</si>
  <si>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</si>
  <si>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</si>
  <si>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</si>
  <si>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</si>
  <si>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</si>
  <si>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</si>
  <si>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</si>
  <si>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</si>
  <si>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</si>
  <si>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</si>
  <si>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</si>
  <si>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</si>
  <si>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</si>
  <si>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</si>
  <si>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</si>
  <si>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</si>
  <si>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</si>
  <si>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</si>
  <si>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</si>
  <si>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</si>
  <si>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</si>
  <si>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</si>
  <si>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</si>
  <si>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</si>
  <si>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</si>
  <si>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</si>
  <si>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</si>
  <si>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</si>
  <si>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</si>
  <si>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</si>
  <si>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</si>
  <si>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</si>
  <si>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</si>
  <si>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</si>
  <si>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</si>
  <si>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</si>
  <si>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</si>
  <si>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</si>
  <si>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</si>
  <si>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</si>
  <si>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</si>
  <si>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</si>
  <si>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</si>
  <si>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</si>
  <si>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</si>
  <si>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</si>
  <si>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</si>
  <si>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</si>
  <si>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</si>
  <si>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</si>
  <si>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</si>
  <si>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</si>
  <si>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</si>
  <si>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</si>
  <si>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</si>
  <si>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</si>
  <si>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</si>
  <si>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</si>
  <si>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</si>
  <si>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</si>
  <si>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</si>
  <si>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</si>
  <si>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</si>
  <si>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</si>
  <si>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</si>
  <si>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</si>
  <si>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</si>
  <si>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</si>
  <si>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</si>
  <si>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</si>
  <si>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</si>
  <si>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</si>
  <si>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</si>
  <si>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</si>
  <si>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</si>
  <si>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</si>
  <si>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</si>
  <si>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</si>
  <si>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</si>
  <si>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</si>
  <si>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</si>
  <si>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</si>
  <si>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</si>
  <si>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</si>
  <si>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</si>
  <si>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</si>
  <si>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</si>
  <si>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</si>
  <si>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</si>
  <si>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</si>
  <si>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</si>
  <si>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</si>
  <si>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</si>
  <si>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</si>
  <si>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</si>
  <si>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</si>
  <si>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</si>
  <si>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</si>
  <si>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</si>
  <si>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</si>
  <si>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</si>
  <si>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</si>
  <si>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</si>
  <si>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</si>
  <si>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</si>
  <si>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</si>
  <si>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</si>
  <si>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</si>
  <si>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</si>
  <si>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</si>
  <si>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</si>
  <si>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</si>
  <si>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</si>
  <si>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</si>
  <si>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</si>
  <si>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</si>
  <si>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</si>
  <si>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</si>
  <si>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</si>
  <si>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</si>
  <si>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</si>
  <si>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</si>
  <si>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</si>
  <si>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</si>
  <si>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</si>
  <si>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</si>
  <si>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</si>
  <si>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</si>
  <si>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</si>
  <si>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</si>
  <si>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</si>
  <si>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</si>
  <si>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</si>
  <si>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</si>
  <si>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</si>
  <si>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</si>
  <si>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</si>
  <si>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</si>
  <si>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</si>
  <si>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</si>
  <si>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</si>
  <si>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</si>
  <si>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</si>
  <si>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</si>
  <si>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</si>
  <si>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</si>
  <si>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</si>
  <si>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</si>
  <si>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</si>
  <si>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</si>
  <si>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</si>
  <si>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</si>
  <si>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</si>
  <si>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</si>
  <si>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</si>
  <si>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</si>
  <si>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</si>
  <si>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</si>
  <si>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</si>
  <si>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</si>
  <si>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</si>
  <si>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</si>
  <si>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</si>
  <si>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</si>
  <si>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</si>
  <si>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</si>
  <si>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</si>
  <si>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</si>
  <si>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</si>
  <si>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</si>
  <si>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</si>
  <si>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</si>
  <si>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</si>
  <si>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</si>
  <si>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</si>
  <si>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</si>
  <si>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</si>
  <si>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</si>
  <si>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</si>
  <si>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</si>
  <si>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</si>
  <si>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</si>
  <si>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</si>
  <si>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</si>
  <si>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</si>
  <si>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</si>
  <si>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</si>
  <si>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</si>
  <si>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</si>
  <si>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</si>
  <si>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</si>
  <si>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</si>
  <si>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</si>
  <si>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</si>
  <si>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</si>
  <si>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</si>
  <si>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</si>
  <si>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</si>
  <si>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</si>
  <si>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</si>
  <si>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</si>
  <si>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</si>
  <si>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</si>
  <si>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</si>
  <si>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</si>
  <si>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</si>
  <si>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</si>
  <si>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</si>
  <si>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</si>
  <si>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</si>
  <si>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</si>
  <si>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</si>
  <si>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</si>
  <si>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</si>
  <si>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</si>
  <si>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</si>
  <si>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</si>
  <si>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</si>
  <si>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</si>
  <si>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</si>
  <si>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</si>
  <si>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</si>
  <si>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</si>
  <si>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</si>
  <si>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</si>
  <si>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</si>
  <si>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</si>
  <si>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</si>
  <si>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</si>
  <si>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</si>
  <si>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</si>
  <si>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</si>
  <si>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</si>
  <si>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</si>
  <si>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</si>
  <si>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</si>
  <si>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</si>
  <si>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</si>
  <si>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</si>
  <si>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</si>
  <si>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</si>
  <si>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</si>
  <si>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</si>
  <si>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</si>
  <si>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</si>
  <si>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</si>
  <si>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</si>
  <si>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</si>
  <si>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</si>
  <si>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</si>
  <si>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</si>
  <si>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</si>
  <si>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</si>
  <si>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</si>
  <si>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</si>
  <si>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</si>
  <si>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</si>
  <si>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</si>
  <si>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</si>
  <si>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</si>
  <si>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</si>
  <si>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</si>
  <si>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</si>
  <si>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</si>
  <si>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</si>
  <si>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</si>
  <si>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</si>
  <si>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</si>
  <si>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</si>
  <si>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</si>
  <si>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</si>
  <si>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</si>
  <si>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</si>
  <si>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</si>
  <si>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</si>
  <si>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</si>
  <si>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</si>
  <si>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</si>
  <si>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</si>
  <si>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</si>
  <si>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</si>
  <si>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</si>
  <si>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</si>
  <si>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</si>
  <si>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</si>
  <si>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</si>
  <si>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</si>
  <si>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</si>
  <si>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</si>
  <si>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</si>
  <si>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</si>
  <si>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</si>
  <si>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</si>
  <si>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</si>
  <si>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</si>
  <si>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</si>
  <si>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</si>
  <si>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</si>
  <si>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</si>
  <si>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</si>
  <si>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</si>
  <si>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</si>
  <si>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</si>
  <si>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</si>
  <si>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</si>
  <si>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</si>
  <si>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</si>
  <si>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</si>
  <si>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</si>
  <si>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</si>
  <si>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</si>
  <si>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</si>
  <si>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</si>
  <si>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</si>
  <si>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</si>
  <si>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</si>
  <si>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</si>
  <si>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</si>
  <si>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</si>
  <si>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</si>
  <si>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</si>
  <si>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</si>
  <si>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</si>
  <si>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</si>
  <si>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</si>
  <si>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</si>
  <si>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</si>
  <si>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</si>
  <si>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</si>
  <si>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</si>
  <si>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</si>
  <si>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</si>
  <si>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</si>
  <si>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</si>
  <si>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</si>
  <si>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</si>
  <si>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</si>
  <si>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</si>
  <si>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</si>
  <si>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</si>
  <si>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</si>
  <si>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</si>
  <si>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</si>
  <si>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</si>
  <si>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</si>
  <si>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</si>
  <si>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</si>
  <si>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</si>
  <si>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</si>
  <si>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</si>
  <si>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</si>
  <si>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</si>
  <si>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</si>
  <si>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</si>
  <si>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</si>
  <si>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</si>
  <si>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</si>
  <si>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</si>
  <si>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</si>
  <si>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</si>
  <si>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</si>
  <si>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</si>
  <si>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</si>
  <si>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</si>
  <si>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</si>
  <si>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</si>
  <si>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</si>
  <si>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</si>
  <si>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</si>
  <si>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</si>
  <si>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</si>
  <si>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</si>
  <si>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</si>
  <si>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</si>
  <si>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</si>
  <si>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</si>
  <si>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</si>
  <si>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</si>
  <si>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</si>
  <si>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</si>
  <si>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</si>
  <si>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</si>
  <si>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</si>
  <si>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</si>
  <si>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</si>
  <si>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</si>
  <si>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</si>
  <si>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</si>
  <si>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</si>
  <si>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</si>
  <si>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</si>
  <si>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</si>
  <si>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</si>
  <si>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</si>
  <si>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</si>
  <si>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</si>
  <si>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</si>
  <si>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</si>
  <si>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</si>
  <si>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</si>
  <si>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</si>
  <si>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</si>
  <si>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</si>
  <si>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</si>
  <si>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</si>
  <si>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</si>
  <si>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</si>
  <si>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</si>
  <si>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</si>
  <si>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</si>
  <si>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</si>
  <si>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</si>
  <si>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</si>
  <si>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</si>
  <si>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</si>
  <si>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</si>
  <si>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</si>
  <si>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</si>
  <si>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</si>
  <si>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</si>
  <si>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</si>
  <si>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</si>
  <si>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</si>
  <si>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</si>
  <si>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</si>
  <si>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</si>
  <si>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</si>
  <si>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</si>
  <si>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</si>
  <si>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</si>
  <si>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</si>
  <si>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</si>
  <si>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</si>
  <si>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</si>
  <si>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</si>
  <si>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</si>
  <si>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</si>
  <si>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</si>
  <si>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</si>
  <si>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</si>
  <si>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</si>
  <si>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</si>
  <si>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</si>
  <si>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</si>
  <si>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</si>
  <si>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</si>
  <si>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</si>
  <si>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</si>
  <si>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</si>
  <si>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</si>
  <si>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</si>
  <si>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</si>
  <si>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</si>
  <si>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</si>
  <si>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</si>
  <si>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</si>
  <si>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</si>
  <si>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</si>
  <si>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</si>
  <si>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</si>
  <si>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</si>
  <si>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</si>
  <si>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</si>
  <si>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</si>
  <si>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</si>
  <si>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</si>
  <si>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</si>
  <si>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</si>
  <si>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</si>
  <si>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</si>
  <si>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</si>
  <si>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</si>
  <si>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</si>
  <si>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</si>
  <si>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</si>
  <si>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</si>
  <si>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</si>
  <si>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</si>
  <si>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</si>
  <si>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</si>
  <si>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</si>
  <si>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</si>
  <si>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</si>
  <si>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</si>
  <si>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</si>
  <si>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</si>
  <si>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</si>
  <si>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</si>
  <si>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</si>
  <si>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</si>
  <si>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</si>
  <si>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</si>
  <si>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</si>
  <si>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</si>
  <si>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</si>
  <si>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</si>
  <si>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</si>
  <si>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</si>
  <si>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</si>
  <si>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</si>
  <si>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</si>
  <si>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</si>
  <si>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</si>
  <si>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</si>
  <si>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</si>
  <si>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</si>
  <si>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</si>
  <si>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</si>
  <si>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</si>
  <si>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</si>
  <si>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</si>
  <si>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</si>
  <si>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</si>
  <si>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</si>
  <si>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</si>
  <si>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</si>
  <si>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</si>
  <si>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</si>
  <si>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</si>
  <si>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</si>
  <si>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</si>
  <si>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</si>
  <si>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</si>
  <si>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</si>
  <si>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</si>
  <si>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</si>
  <si>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</si>
  <si>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</si>
  <si>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</si>
  <si>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</si>
  <si>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</si>
  <si>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</si>
  <si>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</si>
  <si>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</si>
  <si>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</si>
  <si>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</si>
  <si>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</si>
  <si>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</si>
  <si>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</si>
  <si>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</si>
  <si>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</si>
  <si>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</si>
  <si>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</si>
  <si>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</si>
  <si>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</si>
  <si>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</si>
  <si>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</si>
  <si>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</si>
  <si>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</si>
  <si>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</si>
  <si>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</si>
  <si>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</si>
  <si>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</si>
  <si>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</si>
  <si>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</si>
  <si>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</si>
  <si>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</si>
  <si>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</si>
  <si>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</si>
  <si>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</si>
  <si>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</si>
  <si>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</si>
  <si>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</si>
  <si>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</si>
  <si>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</si>
  <si>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</si>
  <si>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</si>
  <si>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</si>
  <si>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</si>
  <si>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</si>
  <si>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</si>
  <si>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</si>
  <si>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</si>
  <si>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</si>
  <si>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</si>
  <si>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</si>
  <si>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</si>
  <si>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</si>
  <si>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</si>
  <si>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</si>
  <si>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</si>
  <si>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</si>
  <si>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</si>
  <si>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</si>
  <si>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</si>
  <si>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</si>
  <si>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</si>
  <si>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</si>
  <si>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</si>
  <si>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</si>
  <si>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</si>
  <si>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</si>
  <si>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</si>
  <si>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</si>
  <si>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</si>
  <si>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</si>
  <si>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</si>
  <si>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</si>
  <si>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</si>
  <si>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</si>
  <si>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</si>
  <si>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</si>
  <si>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</si>
  <si>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</si>
  <si>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</si>
  <si>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</si>
  <si>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</si>
  <si>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</si>
  <si>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</si>
  <si>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</si>
  <si>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</si>
  <si>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</si>
  <si>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</si>
  <si>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</si>
  <si>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</si>
  <si>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</si>
  <si>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</si>
  <si>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</si>
  <si>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</si>
  <si>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</si>
  <si>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</si>
  <si>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</si>
  <si>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</si>
  <si>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</si>
  <si>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</si>
  <si>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</si>
  <si>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</si>
  <si>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</si>
  <si>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</si>
  <si>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</si>
  <si>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</si>
  <si>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</si>
  <si>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</si>
  <si>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</si>
  <si>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</si>
  <si>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</si>
  <si>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</si>
  <si>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</si>
  <si>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</si>
  <si>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</si>
  <si>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</si>
  <si>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</si>
  <si>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</si>
  <si>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</si>
  <si>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</si>
  <si>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</si>
  <si>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</si>
  <si>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</si>
  <si>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</si>
  <si>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</si>
  <si>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</si>
  <si>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</si>
  <si>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</si>
  <si>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</si>
  <si>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</si>
  <si>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</si>
  <si>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</si>
  <si>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</si>
  <si>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</si>
  <si>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</si>
  <si>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</si>
  <si>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</si>
  <si>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</si>
  <si>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</si>
  <si>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</si>
  <si>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</si>
  <si>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</si>
  <si>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</si>
  <si>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</si>
  <si>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</si>
  <si>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</si>
  <si>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</si>
  <si>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</si>
  <si>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</si>
  <si>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</si>
  <si>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</si>
  <si>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</si>
  <si>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</si>
  <si>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</si>
  <si>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</si>
  <si>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</si>
  <si>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</si>
  <si>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</si>
  <si>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</si>
  <si>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</si>
  <si>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</si>
  <si>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</si>
  <si>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</si>
  <si>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</si>
  <si>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</si>
  <si>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</si>
  <si>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</si>
  <si>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</si>
  <si>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</si>
  <si>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</si>
  <si>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</si>
  <si>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</si>
  <si>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</si>
  <si>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</si>
  <si>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</si>
  <si>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</si>
  <si>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</si>
  <si>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</si>
  <si>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</si>
  <si>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</si>
  <si>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</si>
  <si>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</si>
  <si>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</si>
  <si>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</si>
  <si>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</si>
  <si>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</si>
  <si>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</si>
  <si>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</si>
  <si>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</si>
  <si>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</si>
  <si>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</si>
  <si>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</si>
  <si>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</si>
  <si>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</si>
  <si>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</si>
  <si>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</si>
  <si>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</si>
  <si>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</si>
  <si>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</si>
  <si>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</si>
  <si>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</si>
  <si>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</si>
  <si>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</si>
  <si>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</si>
  <si>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</si>
  <si>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</si>
  <si>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</si>
  <si>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</si>
  <si>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</si>
  <si>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</si>
  <si>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</si>
  <si>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</si>
  <si>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</si>
  <si>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</si>
  <si>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</si>
  <si>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</si>
  <si>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</si>
  <si>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</si>
  <si>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</si>
  <si>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</si>
  <si>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</si>
  <si>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</si>
  <si>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</si>
  <si>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</si>
  <si>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</si>
  <si>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</si>
  <si>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</si>
  <si>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</si>
  <si>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</si>
  <si>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</si>
  <si>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</si>
  <si>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</si>
  <si>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</si>
  <si>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</si>
  <si>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</si>
  <si>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</si>
  <si>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</si>
  <si>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</si>
  <si>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</si>
  <si>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</si>
  <si>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</si>
  <si>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</si>
  <si>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</si>
  <si>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</si>
  <si>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</si>
  <si>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</si>
  <si>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</si>
  <si>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</si>
  <si>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</si>
  <si>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</si>
  <si>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</si>
  <si>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</si>
  <si>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</si>
  <si>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</si>
  <si>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</si>
  <si>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</si>
  <si>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</si>
  <si>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</si>
  <si>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</si>
  <si>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</si>
  <si>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</si>
  <si>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</si>
  <si>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</si>
  <si>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</si>
  <si>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</si>
  <si>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</si>
  <si>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</si>
  <si>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</si>
  <si>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</si>
  <si>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</si>
  <si>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</si>
  <si>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</si>
  <si>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</si>
  <si>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</si>
  <si>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</si>
  <si>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</si>
  <si>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</si>
  <si>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</si>
  <si>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</si>
  <si>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</si>
  <si>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</si>
  <si>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</si>
  <si>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</si>
  <si>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</si>
  <si>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</si>
  <si>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</si>
  <si>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</si>
  <si>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</si>
  <si>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</si>
  <si>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</si>
  <si>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</si>
  <si>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</si>
  <si>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</si>
  <si>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</si>
  <si>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</si>
  <si>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</si>
  <si>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</si>
  <si>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</si>
  <si>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</si>
  <si>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</si>
  <si>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</si>
  <si>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</si>
  <si>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</si>
  <si>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</si>
  <si>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</si>
  <si>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</si>
  <si>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</si>
  <si>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</si>
  <si>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</si>
  <si>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</si>
  <si>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</si>
  <si>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</si>
  <si>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</si>
  <si>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</si>
  <si>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</si>
  <si>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</si>
  <si>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</si>
  <si>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</si>
  <si>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</si>
  <si>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</si>
  <si>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</si>
  <si>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</si>
  <si>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</si>
  <si>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</si>
  <si>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</si>
  <si>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</si>
  <si>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</si>
  <si>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</si>
  <si>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</si>
  <si>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</si>
  <si>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</si>
  <si>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</si>
  <si>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</si>
  <si>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</si>
  <si>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</si>
  <si>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</si>
  <si>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</si>
  <si>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</si>
  <si>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</si>
  <si>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</si>
  <si>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</si>
  <si>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</si>
  <si>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</si>
  <si>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</si>
  <si>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</si>
  <si>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</si>
  <si>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</si>
  <si>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</si>
  <si>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</si>
  <si>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</si>
  <si>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</si>
  <si>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</si>
  <si>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</si>
  <si>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</si>
  <si>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</si>
  <si>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</si>
  <si>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</si>
  <si>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</si>
  <si>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</si>
  <si>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</si>
  <si>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</si>
  <si>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</si>
  <si>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</si>
  <si>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</si>
  <si>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</si>
  <si>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</si>
  <si>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</si>
  <si>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</si>
  <si>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</si>
  <si>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</si>
  <si>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</si>
  <si>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</si>
  <si>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</si>
  <si>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</si>
  <si>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</si>
  <si>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</si>
  <si>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</si>
  <si>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</si>
  <si>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</si>
  <si>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</si>
  <si>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</si>
  <si>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</si>
  <si>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</si>
  <si>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</si>
  <si>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</si>
  <si>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</si>
  <si>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</si>
  <si>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</si>
  <si>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</si>
  <si>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</si>
  <si>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</si>
  <si>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</si>
  <si>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</si>
  <si>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</si>
  <si>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</si>
  <si>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</si>
  <si>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</si>
  <si>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</si>
  <si>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</si>
  <si>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</si>
  <si>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</si>
  <si>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</si>
  <si>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</si>
  <si>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</si>
  <si>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</si>
  <si>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</si>
  <si>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</si>
  <si>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</si>
  <si>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</si>
  <si>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</si>
  <si>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</si>
  <si>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</si>
  <si>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</si>
  <si>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</si>
  <si>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</si>
  <si>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</si>
  <si>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</si>
  <si>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</si>
  <si>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</si>
  <si>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</si>
  <si>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</si>
  <si>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</si>
  <si>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</si>
  <si>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</si>
  <si>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</si>
  <si>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</si>
  <si>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</si>
  <si>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</si>
  <si>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</si>
  <si>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</si>
  <si>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</si>
  <si>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</si>
  <si>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</si>
  <si>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</si>
  <si>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</si>
  <si>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</si>
  <si>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</si>
  <si>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</si>
  <si>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</si>
  <si>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</si>
  <si>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</si>
  <si>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</si>
  <si>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</si>
  <si>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</si>
  <si>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</si>
  <si>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</si>
  <si>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</si>
  <si>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</si>
  <si>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</si>
  <si>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</si>
  <si>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</si>
  <si>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</si>
  <si>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</si>
  <si>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</si>
  <si>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</si>
  <si>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</si>
  <si>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</si>
  <si>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</si>
  <si>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</si>
  <si>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</si>
  <si>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</si>
  <si>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</si>
  <si>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</si>
  <si>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</si>
  <si>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</si>
  <si>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</si>
  <si>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</si>
  <si>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</si>
  <si>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</si>
  <si>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</si>
  <si>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</si>
  <si>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</si>
  <si>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</si>
  <si>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</si>
  <si>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</si>
  <si>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</si>
  <si>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</si>
  <si>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</si>
  <si>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</si>
  <si>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</si>
  <si>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</si>
  <si>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</si>
  <si>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</si>
  <si>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</si>
  <si>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</si>
  <si>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</si>
  <si>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</si>
  <si>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</si>
  <si>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</si>
  <si>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</si>
  <si>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</si>
  <si>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</si>
  <si>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</si>
  <si>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</si>
  <si>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</si>
  <si>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</si>
  <si>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</si>
  <si>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</si>
  <si>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</si>
  <si>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</si>
  <si>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</si>
  <si>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</si>
  <si>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</si>
  <si>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</si>
  <si>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</si>
  <si>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</si>
  <si>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</si>
  <si>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</si>
  <si>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</si>
  <si>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</si>
  <si>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</si>
  <si>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</si>
  <si>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</si>
  <si>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</si>
  <si>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</si>
  <si>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</si>
  <si>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</si>
  <si>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</si>
  <si>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</si>
  <si>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</si>
  <si>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</si>
  <si>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</si>
  <si>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</si>
  <si>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</si>
  <si>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</si>
  <si>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</si>
  <si>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</si>
  <si>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</si>
  <si>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</si>
  <si>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</si>
  <si>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</si>
  <si>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</si>
  <si>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</si>
  <si>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</si>
  <si>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</si>
  <si>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</si>
  <si>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</si>
  <si>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</si>
  <si>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</si>
  <si>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</si>
  <si>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</si>
  <si>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</si>
  <si>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</si>
  <si>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</si>
  <si>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</si>
  <si>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</si>
  <si>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</si>
  <si>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</si>
  <si>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</si>
  <si>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</si>
  <si>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</si>
  <si>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</si>
  <si>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</si>
  <si>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</si>
  <si>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</si>
  <si>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</si>
  <si>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</si>
  <si>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</si>
  <si>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</si>
  <si>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</si>
  <si>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</si>
  <si>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</si>
  <si>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</si>
  <si>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</si>
  <si>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</si>
  <si>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</si>
  <si>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</si>
  <si>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</si>
  <si>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</si>
  <si>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</si>
  <si>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</si>
  <si>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</si>
  <si>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</si>
  <si>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</si>
  <si>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</si>
  <si>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</si>
  <si>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</si>
  <si>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</si>
  <si>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</si>
  <si>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</si>
  <si>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</si>
  <si>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</si>
  <si>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</si>
  <si>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</si>
  <si>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</si>
  <si>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</si>
  <si>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</si>
  <si>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</si>
  <si>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</si>
  <si>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</si>
  <si>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</si>
  <si>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</si>
  <si>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</si>
  <si>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</si>
  <si>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</si>
  <si>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</si>
  <si>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</si>
  <si>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</si>
  <si>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</si>
  <si>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</si>
  <si>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</si>
  <si>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</si>
  <si>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</si>
  <si>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</si>
  <si>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</si>
  <si>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</si>
  <si>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</si>
  <si>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</si>
  <si>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</si>
  <si>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</si>
  <si>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</si>
  <si>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</si>
  <si>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</si>
  <si>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</si>
  <si>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</si>
  <si>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</si>
  <si>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</si>
  <si>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</si>
  <si>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</si>
  <si>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</si>
  <si>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</si>
  <si>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</si>
  <si>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</si>
  <si>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</si>
  <si>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</si>
  <si>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</si>
  <si>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</si>
  <si>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</si>
  <si>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</si>
  <si>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</si>
  <si>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</si>
  <si>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</si>
  <si>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</si>
  <si>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</si>
  <si>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</si>
  <si>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</si>
  <si>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</si>
  <si>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</si>
  <si>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</si>
  <si>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</si>
  <si>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</si>
  <si>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</si>
  <si>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</si>
  <si>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</si>
  <si>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</si>
  <si>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</si>
  <si>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</si>
  <si>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</si>
  <si>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</si>
  <si>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</si>
  <si>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</si>
  <si>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</si>
  <si>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</si>
  <si>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</si>
  <si>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</si>
  <si>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</si>
  <si>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</si>
  <si>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</si>
  <si>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</si>
  <si>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</si>
  <si>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</si>
  <si>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</si>
  <si>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</si>
  <si>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</si>
  <si>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</si>
  <si>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</si>
  <si>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</si>
  <si>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</si>
  <si>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</si>
  <si>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</si>
  <si>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</si>
  <si>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</si>
  <si>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</si>
  <si>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</si>
  <si>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</si>
  <si>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</si>
  <si>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</si>
  <si>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</si>
  <si>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</si>
  <si>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</si>
  <si>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</si>
  <si>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</si>
  <si>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</si>
  <si>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</si>
  <si>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</si>
  <si>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</si>
  <si>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</si>
  <si>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</si>
  <si>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</si>
  <si>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</si>
  <si>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</si>
  <si>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</si>
  <si>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</si>
  <si>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</si>
  <si>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</si>
  <si>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</si>
  <si>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</si>
  <si>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</si>
  <si>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</si>
  <si>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</si>
  <si>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</si>
  <si>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</si>
  <si>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</si>
  <si>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</si>
  <si>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</si>
  <si>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</si>
  <si>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</si>
  <si>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</si>
  <si>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</si>
  <si>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</si>
  <si>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</si>
  <si>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</si>
  <si>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</si>
  <si>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</si>
  <si>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</si>
  <si>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</si>
  <si>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</si>
  <si>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</si>
  <si>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</si>
  <si>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</si>
  <si>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</si>
  <si>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</si>
  <si>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</si>
  <si>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</si>
  <si>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</si>
  <si>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</si>
  <si>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</si>
  <si>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</si>
  <si>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</si>
  <si>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</si>
  <si>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</si>
  <si>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</si>
  <si>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</si>
  <si>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</si>
  <si>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</si>
  <si>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</si>
  <si>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</si>
  <si>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</si>
  <si>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</si>
  <si>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</si>
  <si>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</si>
  <si>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</si>
  <si>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</si>
  <si>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</si>
  <si>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</si>
  <si>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</si>
  <si>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</si>
  <si>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</si>
  <si>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</si>
  <si>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</si>
  <si>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</si>
  <si>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</si>
  <si>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</si>
  <si>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</si>
  <si>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</si>
  <si>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</si>
  <si>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</si>
  <si>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</si>
  <si>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</si>
  <si>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</si>
  <si>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</si>
  <si>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</si>
  <si>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</si>
  <si>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</si>
  <si>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</si>
  <si>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</si>
  <si>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</si>
  <si>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</si>
  <si>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</si>
  <si>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</si>
  <si>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</si>
  <si>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</si>
  <si>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</si>
  <si>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</si>
  <si>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</si>
  <si>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</si>
  <si>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</si>
  <si>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</si>
  <si>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</si>
  <si>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</si>
  <si>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</si>
  <si>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</si>
  <si>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</si>
  <si>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</si>
  <si>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</si>
  <si>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</si>
  <si>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</si>
  <si>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</si>
  <si>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</si>
  <si>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</si>
  <si>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</si>
  <si>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</si>
  <si>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</si>
  <si>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</si>
  <si>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</si>
  <si>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</si>
  <si>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</si>
  <si>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</si>
  <si>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</si>
  <si>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</si>
  <si>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</si>
  <si>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</si>
  <si>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</si>
  <si>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</si>
  <si>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</si>
  <si>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</si>
  <si>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</si>
  <si>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</si>
  <si>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</si>
  <si>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</si>
  <si>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</si>
  <si>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</si>
  <si>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</si>
  <si>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</si>
  <si>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</si>
  <si>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</si>
  <si>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</si>
  <si>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</si>
  <si>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</si>
  <si>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</si>
  <si>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</si>
  <si>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</si>
  <si>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</si>
  <si>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</si>
  <si>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</si>
  <si>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</si>
  <si>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</si>
  <si>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</si>
  <si>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</si>
  <si>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</si>
  <si>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</si>
  <si>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</si>
  <si>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</si>
  <si>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</si>
  <si>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</si>
  <si>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</si>
  <si>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</si>
  <si>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</si>
  <si>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</si>
  <si>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</si>
  <si>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</si>
  <si>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</si>
  <si>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</si>
  <si>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</si>
  <si>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</si>
  <si>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</si>
  <si>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</si>
  <si>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</si>
  <si>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</si>
  <si>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</si>
  <si>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</si>
  <si>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</si>
  <si>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</si>
  <si>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</si>
  <si>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</si>
  <si>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</si>
  <si>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</si>
  <si>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</si>
  <si>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</si>
  <si>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</si>
  <si>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</si>
  <si>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</si>
  <si>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</si>
  <si>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</si>
  <si>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</si>
  <si>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</si>
  <si>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</si>
  <si>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</si>
  <si>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</si>
  <si>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</si>
  <si>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</si>
  <si>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</si>
  <si>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</si>
  <si>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</si>
  <si>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</si>
  <si>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</si>
  <si>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</si>
  <si>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</si>
  <si>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</si>
  <si>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</si>
  <si>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</si>
  <si>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</si>
  <si>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</si>
  <si>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</si>
  <si>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</si>
  <si>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</si>
  <si>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</si>
  <si>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</si>
  <si>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</si>
  <si>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</si>
  <si>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</si>
  <si>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</si>
  <si>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</si>
  <si>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</si>
  <si>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</si>
  <si>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</si>
  <si>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</si>
  <si>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</si>
  <si>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</si>
  <si>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</si>
  <si>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</si>
  <si>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</si>
  <si>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</si>
  <si>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</si>
  <si>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</si>
  <si>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</si>
  <si>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</si>
  <si>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</si>
  <si>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</si>
  <si>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</si>
  <si>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</si>
  <si>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</si>
  <si>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</si>
  <si>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</si>
  <si>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</si>
  <si>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</si>
  <si>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</si>
  <si>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</si>
  <si>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</si>
  <si>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</si>
  <si>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</si>
  <si>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</si>
  <si>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</si>
  <si>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</si>
  <si>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</si>
  <si>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</si>
  <si>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</si>
  <si>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</si>
  <si>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</si>
  <si>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</si>
  <si>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</si>
  <si>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</si>
  <si>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</si>
  <si>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</si>
  <si>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</si>
  <si>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</si>
  <si>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</si>
  <si>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</si>
  <si>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</si>
  <si>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</si>
  <si>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</si>
  <si>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</si>
  <si>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</si>
  <si>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</si>
  <si>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</si>
  <si>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</si>
  <si>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</si>
  <si>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</si>
  <si>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</si>
  <si>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</si>
  <si>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</si>
  <si>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</si>
  <si>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</si>
  <si>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</si>
  <si>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</si>
  <si>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</si>
  <si>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</si>
  <si>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</si>
  <si>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</si>
  <si>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</si>
  <si>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</si>
  <si>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</si>
  <si>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</si>
  <si>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</si>
  <si>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</si>
  <si>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</si>
  <si>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</si>
  <si>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</si>
  <si>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</si>
  <si>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</si>
  <si>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</si>
  <si>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</si>
  <si>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</si>
  <si>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</si>
  <si>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</si>
  <si>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</si>
  <si>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</si>
  <si>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</si>
  <si>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</si>
  <si>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</si>
  <si>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</si>
  <si>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</si>
  <si>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</si>
  <si>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</si>
  <si>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</si>
  <si>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</si>
  <si>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</si>
  <si>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</si>
  <si>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</si>
  <si>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</si>
  <si>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</si>
  <si>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</si>
  <si>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</si>
  <si>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</si>
  <si>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</si>
  <si>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</si>
  <si>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</si>
  <si>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</si>
  <si>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</si>
  <si>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</si>
  <si>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</si>
  <si>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</si>
  <si>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</si>
  <si>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</si>
  <si>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</si>
  <si>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</si>
  <si>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</si>
  <si>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</si>
  <si>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</si>
  <si>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</si>
  <si>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</si>
  <si>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</si>
  <si>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</si>
  <si>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</si>
  <si>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</si>
  <si>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</si>
  <si>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</si>
  <si>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</si>
  <si>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</si>
  <si>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</si>
  <si>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</si>
  <si>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</si>
  <si>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</si>
  <si>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</si>
  <si>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</si>
  <si>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</si>
  <si>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</si>
  <si>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</si>
  <si>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</si>
  <si>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</si>
  <si>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</si>
  <si>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</si>
  <si>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</si>
  <si>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</si>
  <si>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</si>
  <si>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</si>
  <si>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</si>
  <si>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</si>
  <si>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</si>
  <si>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</si>
  <si>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</si>
  <si>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</si>
  <si>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</si>
  <si>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</si>
  <si>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</si>
  <si>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</si>
  <si>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</si>
  <si>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</si>
  <si>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</si>
  <si>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</si>
  <si>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</si>
  <si>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</si>
  <si>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</si>
  <si>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</si>
  <si>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</si>
  <si>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</si>
  <si>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</si>
  <si>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</si>
  <si>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</si>
  <si>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</si>
  <si>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</si>
  <si>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</si>
  <si>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</si>
  <si>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</si>
  <si>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</si>
  <si>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</si>
  <si>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</si>
  <si>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</si>
  <si>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</si>
  <si>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</si>
  <si>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</si>
  <si>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</si>
  <si>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</si>
  <si>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</si>
  <si>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</si>
  <si>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</si>
  <si>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</si>
  <si>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</si>
  <si>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</si>
  <si>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</si>
  <si>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</si>
  <si>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</si>
  <si>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</si>
  <si>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</si>
  <si>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</si>
  <si>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</si>
  <si>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</si>
  <si>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</si>
  <si>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</si>
  <si>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</si>
  <si>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</si>
  <si>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</si>
  <si>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</si>
  <si>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</si>
  <si>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</si>
  <si>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</si>
  <si>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</si>
  <si>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</si>
  <si>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</si>
  <si>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</si>
  <si>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</si>
  <si>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</si>
  <si>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</si>
  <si>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</si>
  <si>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</si>
  <si>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</si>
  <si>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</si>
  <si>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</si>
  <si>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</si>
  <si>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</si>
  <si>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</si>
  <si>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</si>
  <si>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</si>
  <si>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</si>
  <si>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</si>
  <si>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</si>
  <si>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</si>
  <si>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</si>
  <si>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</si>
  <si>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</si>
  <si>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</si>
  <si>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</si>
  <si>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</si>
  <si>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</si>
  <si>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</si>
  <si>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</si>
  <si>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</si>
  <si>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</si>
  <si>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</si>
  <si>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</si>
  <si>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</si>
  <si>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</si>
  <si>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</si>
  <si>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</si>
  <si>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</si>
  <si>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</si>
  <si>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</si>
  <si>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</si>
  <si>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</si>
  <si>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</si>
  <si>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</si>
  <si>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</si>
  <si>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</si>
  <si>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</si>
  <si>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</si>
  <si>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</si>
  <si>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</si>
  <si>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</si>
  <si>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</si>
  <si>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</si>
  <si>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</si>
  <si>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</si>
  <si>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</si>
  <si>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</si>
  <si>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</si>
  <si>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</si>
  <si>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</si>
  <si>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</si>
  <si>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</si>
  <si>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</si>
  <si>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</si>
  <si>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</si>
  <si>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</si>
  <si>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</si>
  <si>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</si>
  <si>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</si>
  <si>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</si>
  <si>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</si>
  <si>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</si>
  <si>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</si>
  <si>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</si>
  <si>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</si>
  <si>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</si>
  <si>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</si>
  <si>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</si>
  <si>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</si>
  <si>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</si>
  <si>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</si>
  <si>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</si>
  <si>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</si>
  <si>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</si>
  <si>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</si>
  <si>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</si>
  <si>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</si>
  <si>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</si>
  <si>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</si>
  <si>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</si>
  <si>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</si>
  <si>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</si>
  <si>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</si>
  <si>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</si>
  <si>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</si>
  <si>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</si>
  <si>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</si>
  <si>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</si>
  <si>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</si>
  <si>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</si>
  <si>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</si>
  <si>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</si>
  <si>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</si>
  <si>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</si>
  <si>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</si>
  <si>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</si>
  <si>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</si>
  <si>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</si>
  <si>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</si>
  <si>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</si>
  <si>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</si>
  <si>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</si>
  <si>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</si>
  <si>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</si>
  <si>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</si>
  <si>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</si>
  <si>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</si>
  <si>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</si>
  <si>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</si>
  <si>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</si>
  <si>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</si>
  <si>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</si>
  <si>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</si>
  <si>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</si>
  <si>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</si>
  <si>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</si>
  <si>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</si>
  <si>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</si>
  <si>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</si>
  <si>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</si>
  <si>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</si>
  <si>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</si>
  <si>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</si>
  <si>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</si>
  <si>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</si>
  <si>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</si>
  <si>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</si>
  <si>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</si>
  <si>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</si>
  <si>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</si>
  <si>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</si>
  <si>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</si>
  <si>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</si>
  <si>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</si>
  <si>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</si>
  <si>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</si>
  <si>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</si>
  <si>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</si>
  <si>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</si>
  <si>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</si>
  <si>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</si>
  <si>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</si>
  <si>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</si>
  <si>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</si>
  <si>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</si>
  <si>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</si>
  <si>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</si>
  <si>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</si>
  <si>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</si>
  <si>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</si>
  <si>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</si>
  <si>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</si>
  <si>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</si>
  <si>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</si>
  <si>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</si>
  <si>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</si>
  <si>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</si>
  <si>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</si>
  <si>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</si>
  <si>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</si>
  <si>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</si>
  <si>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</si>
  <si>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</si>
  <si>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</si>
  <si>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</si>
  <si>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</si>
  <si>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</si>
  <si>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</si>
  <si>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</si>
  <si>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</si>
  <si>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</si>
  <si>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</si>
  <si>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</si>
  <si>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</si>
  <si>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</si>
  <si>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</si>
  <si>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</si>
  <si>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</si>
  <si>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</si>
  <si>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</si>
  <si>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</si>
  <si>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</si>
  <si>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</si>
  <si>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</si>
  <si>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</si>
  <si>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</si>
  <si>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</si>
  <si>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</si>
  <si>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</si>
  <si>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</si>
  <si>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</si>
  <si>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</si>
  <si>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</si>
  <si>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</si>
  <si>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</si>
  <si>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</si>
  <si>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</si>
  <si>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</si>
  <si>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</si>
  <si>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</si>
  <si>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</si>
  <si>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</si>
  <si>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</si>
  <si>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</si>
  <si>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</si>
  <si>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</si>
  <si>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</si>
  <si>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</si>
  <si>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</si>
  <si>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</si>
  <si>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</si>
  <si>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</si>
  <si>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</si>
  <si>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</si>
  <si>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</si>
  <si>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</si>
  <si>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</si>
  <si>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</si>
  <si>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</si>
  <si>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</si>
  <si>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</si>
  <si>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</si>
  <si>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</si>
  <si>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</si>
  <si>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</si>
  <si>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</si>
  <si>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</si>
  <si>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</si>
  <si>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</si>
  <si>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</si>
  <si>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</si>
  <si>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</si>
  <si>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</si>
  <si>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</si>
  <si>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</si>
  <si>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</si>
  <si>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</si>
  <si>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</si>
  <si>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</si>
  <si>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</si>
  <si>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</si>
  <si>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</si>
  <si>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</si>
  <si>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</si>
  <si>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</si>
  <si>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</si>
  <si>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</si>
  <si>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</si>
  <si>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</si>
  <si>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</si>
  <si>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</si>
  <si>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</si>
  <si>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</si>
  <si>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</si>
  <si>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</si>
  <si>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</si>
  <si>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</si>
  <si>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</si>
  <si>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</si>
  <si>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</si>
  <si>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</si>
  <si>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</si>
  <si>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</si>
  <si>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</si>
  <si>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</si>
  <si>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</si>
  <si>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</si>
  <si>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</si>
  <si>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</si>
  <si>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</si>
  <si>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</si>
  <si>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</si>
  <si>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</si>
  <si>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</si>
  <si>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</si>
  <si>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</si>
  <si>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</si>
  <si>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</si>
  <si>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</si>
  <si>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</si>
  <si>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</si>
  <si>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</si>
  <si>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</si>
  <si>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</si>
  <si>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</si>
  <si>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</si>
  <si>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</si>
  <si>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</si>
  <si>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</si>
  <si>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</si>
  <si>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</si>
  <si>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</si>
  <si>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</si>
  <si>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</si>
  <si>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</si>
  <si>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</si>
  <si>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</si>
  <si>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</si>
  <si>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</si>
  <si>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</si>
  <si>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</si>
  <si>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</si>
  <si>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</si>
  <si>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</si>
  <si>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</si>
  <si>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</si>
  <si>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</si>
  <si>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</si>
  <si>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</si>
  <si>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</si>
  <si>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</si>
  <si>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</si>
  <si>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</si>
  <si>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</si>
  <si>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</si>
  <si>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</si>
  <si>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</si>
  <si>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</si>
  <si>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</si>
  <si>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</si>
  <si>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</si>
  <si>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</si>
  <si>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</si>
  <si>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</si>
  <si>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</si>
  <si>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</si>
  <si>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</si>
  <si>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</si>
  <si>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</si>
  <si>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</si>
  <si>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</si>
  <si>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</si>
  <si>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</si>
  <si>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</si>
  <si>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</si>
  <si>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</si>
  <si>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</si>
  <si>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</si>
  <si>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</si>
  <si>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</si>
  <si>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</si>
  <si>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</si>
  <si>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</si>
  <si>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</si>
  <si>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</si>
  <si>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</si>
  <si>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</si>
  <si>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</si>
  <si>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</si>
  <si>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</si>
  <si>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</si>
  <si>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</si>
  <si>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</si>
  <si>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</si>
  <si>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</si>
  <si>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</si>
  <si>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</si>
  <si>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</si>
  <si>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</si>
  <si>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</si>
  <si>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</si>
  <si>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</si>
  <si>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</si>
  <si>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</si>
  <si>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</si>
  <si>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</si>
  <si>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</si>
  <si>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</si>
  <si>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</si>
  <si>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</si>
  <si>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</si>
  <si>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</si>
  <si>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</si>
  <si>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</si>
  <si>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</si>
  <si>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</si>
  <si>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</si>
  <si>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</si>
  <si>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</si>
  <si>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</si>
  <si>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</si>
  <si>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</si>
  <si>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</si>
  <si>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</si>
  <si>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</si>
  <si>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</si>
  <si>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</si>
  <si>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</si>
  <si>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</si>
  <si>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</si>
  <si>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</si>
  <si>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</si>
  <si>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</si>
  <si>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</si>
  <si>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</si>
  <si>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</si>
  <si>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</si>
  <si>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</si>
  <si>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</si>
  <si>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</si>
  <si>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</si>
  <si>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</si>
  <si>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</si>
  <si>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</si>
  <si>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</si>
  <si>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</si>
  <si>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</si>
  <si>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</si>
  <si>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</si>
  <si>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</si>
  <si>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</si>
  <si>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</si>
  <si>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</si>
  <si>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</si>
  <si>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</si>
  <si>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</si>
  <si>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</si>
  <si>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</si>
  <si>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</si>
  <si>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</si>
  <si>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</si>
  <si>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</si>
  <si>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</si>
  <si>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</si>
  <si>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</si>
  <si>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</si>
  <si>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</si>
  <si>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</si>
  <si>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</si>
  <si>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</si>
  <si>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</si>
  <si>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</si>
  <si>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</si>
  <si>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</si>
  <si>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</si>
  <si>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</si>
  <si>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</si>
  <si>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</si>
  <si>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</si>
  <si>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</si>
  <si>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</si>
  <si>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</si>
  <si>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</si>
  <si>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</si>
  <si>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</si>
  <si>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</si>
  <si>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</si>
  <si>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</si>
  <si>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</si>
  <si>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</si>
  <si>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</si>
  <si>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</si>
  <si>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</si>
  <si>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</si>
  <si>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</si>
  <si>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</si>
  <si>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</si>
  <si>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</si>
  <si>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</si>
  <si>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</si>
  <si>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</si>
  <si>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</si>
  <si>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</si>
  <si>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</si>
  <si>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</si>
  <si>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</si>
  <si>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</si>
  <si>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</si>
  <si>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</si>
  <si>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</si>
  <si>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</si>
  <si>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</si>
  <si>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</si>
  <si>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</si>
  <si>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</si>
  <si>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</si>
  <si>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</si>
  <si>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</si>
  <si>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</si>
  <si>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</si>
  <si>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</si>
  <si>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</si>
  <si>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</si>
  <si>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</si>
  <si>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</si>
  <si>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</si>
  <si>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</si>
  <si>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</si>
  <si>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</si>
  <si>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</si>
  <si>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</si>
  <si>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</si>
  <si>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</si>
  <si>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</si>
  <si>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</si>
  <si>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</si>
  <si>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</si>
  <si>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</si>
  <si>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</si>
  <si>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</si>
  <si>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</si>
  <si>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</si>
  <si>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</si>
  <si>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</si>
  <si>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</si>
  <si>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</si>
  <si>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</si>
  <si>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</si>
  <si>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</si>
  <si>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</si>
  <si>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</si>
  <si>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</si>
  <si>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</si>
  <si>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</si>
  <si>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</si>
  <si>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</si>
  <si>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</si>
  <si>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</si>
  <si>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</si>
  <si>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</si>
  <si>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</si>
  <si>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</si>
  <si>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</si>
  <si>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</si>
  <si>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</si>
  <si>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</si>
  <si>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</si>
  <si>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</si>
  <si>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</si>
  <si>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</si>
  <si>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</si>
  <si>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</si>
  <si>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</si>
  <si>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</si>
  <si>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</si>
  <si>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</si>
  <si>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</si>
  <si>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</si>
  <si>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</si>
  <si>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</si>
  <si>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</si>
  <si>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</si>
  <si>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</si>
  <si>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</si>
  <si>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</si>
  <si>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</si>
  <si>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</si>
  <si>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</si>
  <si>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</si>
  <si>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</si>
  <si>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</si>
  <si>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</si>
  <si>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</si>
  <si>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</si>
  <si>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</si>
  <si>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</si>
  <si>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</si>
  <si>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</si>
  <si>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</si>
  <si>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</si>
  <si>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</si>
  <si>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</si>
  <si>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</si>
  <si>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</si>
  <si>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</si>
  <si>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</si>
  <si>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</si>
  <si>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</si>
  <si>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</si>
  <si>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</si>
  <si>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</si>
  <si>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</si>
  <si>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</si>
  <si>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</si>
  <si>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</si>
  <si>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</si>
  <si>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</si>
  <si>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</si>
  <si>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</si>
  <si>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</si>
  <si>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</si>
  <si>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</si>
  <si>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</si>
  <si>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</si>
  <si>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</si>
  <si>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</si>
  <si>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</si>
  <si>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</si>
  <si>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</si>
  <si>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</si>
  <si>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</si>
  <si>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</si>
  <si>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</si>
  <si>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</si>
  <si>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</si>
  <si>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</si>
  <si>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</si>
  <si>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</si>
  <si>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</si>
  <si>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</si>
  <si>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</si>
  <si>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</si>
  <si>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</si>
  <si>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</si>
  <si>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</si>
  <si>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</si>
  <si>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</si>
  <si>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</si>
  <si>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</si>
  <si>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</si>
  <si>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</si>
  <si>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</si>
  <si>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</si>
  <si>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</si>
  <si>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</si>
  <si>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</si>
  <si>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</si>
  <si>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</si>
  <si>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</si>
  <si>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</si>
  <si>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</si>
  <si>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</si>
  <si>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</si>
  <si>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</si>
  <si>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</si>
  <si>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</si>
  <si>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</si>
  <si>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</si>
  <si>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</si>
  <si>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</si>
  <si>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</si>
  <si>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</si>
  <si>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</si>
  <si>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</si>
  <si>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</si>
  <si>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</si>
  <si>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</si>
  <si>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</si>
  <si>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</si>
  <si>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</si>
  <si>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</si>
  <si>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</si>
  <si>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</si>
  <si>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</si>
  <si>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</si>
  <si>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</si>
  <si>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</si>
  <si>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</si>
  <si>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</si>
  <si>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</si>
  <si>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</si>
  <si>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</si>
  <si>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</si>
  <si>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</si>
  <si>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</si>
  <si>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</si>
  <si>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</si>
  <si>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</si>
  <si>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</si>
  <si>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</si>
  <si>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</si>
  <si>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</si>
  <si>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</si>
  <si>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</si>
  <si>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</si>
  <si>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</si>
  <si>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</si>
  <si>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</si>
  <si>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</si>
  <si>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</si>
  <si>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</si>
  <si>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</si>
  <si>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</si>
  <si>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</si>
  <si>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</si>
  <si>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</si>
  <si>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</si>
  <si>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</si>
  <si>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</si>
  <si>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</si>
  <si>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</si>
  <si>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</si>
  <si>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</si>
  <si>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</si>
  <si>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</si>
  <si>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</si>
  <si>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</si>
  <si>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</si>
  <si>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</si>
  <si>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</si>
  <si>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</si>
  <si>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</si>
  <si>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</si>
  <si>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</si>
  <si>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</si>
  <si>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</si>
  <si>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</si>
  <si>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</si>
  <si>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</si>
  <si>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</si>
  <si>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</si>
  <si>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</si>
  <si>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</si>
  <si>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</si>
  <si>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</si>
  <si>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</si>
  <si>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</si>
  <si>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</si>
  <si>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</si>
  <si>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</si>
  <si>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</si>
  <si>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</si>
  <si>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</si>
  <si>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</si>
  <si>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</si>
  <si>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</si>
  <si>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</si>
  <si>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</si>
  <si>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</si>
  <si>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</si>
  <si>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</si>
  <si>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</si>
  <si>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</si>
  <si>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</si>
  <si>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</si>
  <si>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</si>
  <si>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</si>
  <si>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</si>
  <si>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</si>
  <si>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</si>
  <si>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</si>
  <si>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</si>
  <si>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</si>
  <si>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</si>
  <si>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</si>
  <si>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</si>
  <si>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</si>
  <si>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</si>
  <si>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</si>
  <si>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</si>
  <si>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</si>
  <si>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</si>
  <si>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</si>
  <si>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</si>
  <si>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</si>
  <si>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</si>
  <si>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</si>
  <si>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</si>
  <si>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</si>
  <si>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</si>
  <si>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</si>
  <si>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</si>
  <si>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</si>
  <si>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</si>
  <si>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</si>
  <si>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</si>
  <si>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</si>
  <si>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</si>
  <si>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</si>
  <si>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</si>
  <si>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</si>
  <si>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</si>
  <si>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</si>
  <si>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</si>
  <si>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</si>
  <si>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</si>
  <si>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</si>
  <si>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</si>
  <si>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</si>
  <si>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</si>
  <si>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</si>
  <si>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</si>
  <si>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</si>
  <si>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</si>
  <si>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</si>
  <si>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</si>
  <si>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</si>
  <si>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</si>
  <si>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</si>
  <si>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</si>
  <si>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</si>
  <si>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</si>
  <si>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</si>
  <si>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</si>
  <si>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</si>
  <si>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</si>
  <si>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</si>
  <si>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</si>
  <si>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</si>
  <si>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</si>
  <si>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</si>
  <si>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</si>
  <si>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</si>
  <si>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</si>
  <si>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</si>
  <si>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</si>
  <si>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</si>
  <si>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</si>
  <si>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</si>
  <si>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</si>
  <si>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</si>
  <si>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</si>
  <si>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</si>
  <si>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</si>
  <si>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</si>
  <si>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</si>
  <si>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</si>
  <si>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</si>
  <si>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</si>
  <si>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</si>
  <si>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</si>
  <si>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</si>
  <si>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</si>
  <si>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</si>
  <si>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</si>
  <si>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</si>
  <si>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</si>
  <si>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</si>
  <si>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</si>
  <si>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</si>
  <si>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</si>
  <si>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</si>
  <si>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</si>
  <si>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</si>
  <si>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</si>
  <si>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</si>
  <si>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</si>
  <si>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</si>
  <si>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</si>
  <si>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</si>
  <si>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</si>
  <si>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</si>
  <si>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</si>
  <si>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</si>
  <si>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</si>
  <si>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</si>
  <si>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</si>
  <si>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</si>
  <si>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</si>
  <si>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</si>
  <si>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</si>
  <si>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</si>
  <si>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</si>
  <si>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</si>
  <si>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</si>
  <si>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</si>
  <si>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</si>
  <si>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</si>
  <si>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</si>
  <si>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</si>
  <si>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</si>
  <si>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</si>
  <si>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</si>
  <si>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</si>
  <si>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</si>
  <si>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</si>
  <si>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</si>
  <si>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</si>
  <si>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</si>
  <si>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</si>
  <si>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</si>
  <si>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</si>
  <si>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</si>
  <si>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</si>
  <si>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</si>
  <si>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</si>
  <si>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</si>
  <si>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</si>
  <si>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</si>
  <si>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</si>
  <si>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</si>
  <si>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</si>
  <si>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</si>
  <si>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</si>
  <si>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</si>
  <si>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</si>
  <si>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</si>
  <si>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</si>
  <si>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</si>
  <si>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</si>
  <si>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</si>
  <si>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</si>
  <si>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</si>
  <si>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</si>
  <si>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</si>
  <si>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</si>
  <si>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</si>
  <si>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</si>
  <si>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</si>
  <si>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</si>
  <si>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</si>
  <si>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</si>
  <si>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</si>
  <si>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</si>
  <si>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</si>
  <si>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</si>
  <si>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</si>
  <si>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</si>
  <si>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</si>
  <si>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</si>
  <si>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</si>
  <si>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</si>
  <si>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</si>
  <si>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</si>
  <si>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</si>
  <si>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</si>
  <si>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</si>
  <si>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</si>
  <si>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</si>
  <si>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</si>
  <si>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</si>
  <si>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</si>
  <si>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</si>
  <si>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</si>
  <si>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</si>
  <si>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</si>
  <si>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</si>
  <si>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</si>
  <si>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</si>
  <si>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</si>
  <si>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</si>
  <si>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</si>
  <si>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</si>
  <si>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</si>
  <si>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</si>
  <si>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</si>
  <si>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</si>
  <si>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</si>
  <si>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</si>
  <si>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</si>
  <si>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</si>
  <si>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</si>
  <si>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</si>
  <si>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</si>
  <si>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</si>
  <si>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</si>
  <si>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</si>
  <si>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</si>
  <si>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</si>
  <si>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</si>
  <si>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</si>
  <si>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</si>
  <si>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</si>
  <si>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</si>
  <si>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</si>
  <si>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</si>
  <si>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</si>
  <si>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</si>
  <si>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</si>
  <si>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</si>
  <si>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</si>
  <si>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</si>
  <si>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</si>
  <si>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</si>
  <si>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</si>
  <si>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</si>
  <si>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</si>
  <si>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</si>
  <si>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</si>
  <si>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</si>
  <si>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</si>
  <si>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</si>
  <si>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</si>
  <si>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</si>
  <si>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</si>
  <si>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</si>
  <si>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</si>
  <si>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</si>
  <si>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</si>
  <si>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</si>
  <si>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</si>
  <si>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</si>
  <si>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</si>
  <si>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</si>
  <si>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</si>
  <si>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</si>
  <si>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</si>
  <si>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</si>
  <si>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</si>
  <si>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</si>
  <si>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</si>
  <si>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</si>
  <si>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</si>
  <si>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</si>
  <si>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</si>
  <si>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</si>
  <si>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</si>
  <si>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</si>
  <si>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</si>
  <si>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</si>
  <si>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</si>
  <si>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</si>
  <si>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</si>
  <si>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</si>
  <si>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</si>
  <si>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</si>
  <si>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</si>
  <si>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</si>
  <si>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</si>
  <si>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</si>
  <si>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</si>
  <si>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</si>
  <si>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</si>
  <si>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</si>
  <si>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</si>
  <si>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</si>
  <si>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</si>
  <si>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</si>
  <si>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</si>
  <si>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</si>
  <si>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</si>
  <si>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</si>
  <si>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</si>
  <si>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</si>
  <si>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</si>
  <si>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</si>
  <si>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</si>
  <si>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</si>
  <si>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</si>
  <si>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</si>
  <si>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</si>
  <si>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</si>
  <si>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</si>
  <si>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</si>
  <si>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</si>
  <si>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</si>
  <si>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</si>
  <si>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</si>
  <si>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</si>
  <si>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</si>
  <si>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</si>
  <si>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</si>
  <si>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</si>
  <si>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</si>
  <si>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</si>
  <si>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</si>
  <si>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</si>
  <si>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</si>
  <si>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</si>
  <si>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</si>
  <si>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</si>
  <si>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</si>
  <si>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</si>
  <si>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</si>
  <si>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</si>
  <si>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</si>
  <si>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</si>
  <si>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</si>
  <si>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</si>
  <si>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</si>
  <si>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</si>
  <si>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</si>
  <si>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</si>
  <si>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</si>
  <si>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</si>
  <si>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</si>
  <si>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</si>
  <si>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</si>
  <si>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</si>
  <si>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</si>
  <si>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</si>
  <si>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</si>
  <si>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</si>
  <si>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</si>
  <si>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</si>
  <si>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</si>
  <si>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</si>
  <si>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</si>
  <si>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</si>
  <si>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</si>
  <si>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</si>
  <si>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</si>
  <si>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</si>
  <si>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</si>
  <si>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</si>
  <si>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</si>
  <si>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</si>
  <si>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</si>
  <si>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</si>
  <si>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</si>
  <si>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</si>
  <si>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</si>
  <si>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</si>
  <si>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</si>
  <si>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</si>
  <si>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</si>
  <si>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</si>
  <si>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</si>
  <si>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</si>
  <si>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</si>
  <si>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</si>
  <si>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</si>
  <si>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</si>
  <si>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</si>
  <si>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</si>
  <si>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</si>
  <si>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</si>
  <si>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</si>
  <si>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</si>
  <si>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</si>
  <si>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</si>
  <si>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</si>
  <si>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</si>
  <si>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</si>
  <si>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</si>
  <si>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</si>
  <si>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</si>
  <si>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</si>
  <si>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</si>
  <si>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</si>
  <si>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</si>
  <si>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</si>
  <si>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</si>
  <si>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</si>
  <si>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</si>
  <si>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</si>
  <si>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</si>
  <si>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</si>
  <si>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</si>
  <si>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</si>
  <si>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</si>
  <si>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</si>
  <si>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</si>
  <si>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</si>
  <si>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</si>
  <si>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</si>
  <si>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</si>
  <si>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</si>
  <si>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</si>
  <si>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</si>
  <si>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</si>
  <si>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</si>
  <si>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</si>
  <si>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</si>
  <si>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</si>
  <si>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</si>
  <si>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</si>
  <si>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</si>
  <si>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</si>
  <si>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</si>
  <si>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</si>
  <si>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</si>
  <si>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</si>
  <si>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</si>
  <si>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</si>
  <si>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</si>
  <si>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</si>
  <si>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</si>
  <si>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</si>
  <si>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</si>
  <si>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</si>
  <si>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</si>
  <si>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</si>
  <si>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</si>
  <si>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</si>
  <si>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</si>
  <si>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</si>
  <si>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</si>
  <si>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</si>
  <si>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</si>
  <si>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</si>
  <si>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</si>
  <si>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</si>
  <si>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</si>
  <si>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</si>
  <si>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</si>
  <si>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</si>
  <si>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</si>
  <si>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</si>
  <si>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</si>
  <si>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</si>
  <si>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</si>
  <si>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</si>
  <si>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</si>
  <si>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</si>
  <si>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</si>
  <si>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</si>
  <si>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</si>
  <si>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</si>
  <si>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</si>
  <si>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</si>
  <si>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</si>
  <si>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</si>
  <si>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</si>
  <si>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</si>
  <si>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</si>
  <si>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</si>
  <si>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</si>
  <si>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</si>
  <si>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</si>
  <si>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</si>
  <si>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</si>
  <si>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</si>
  <si>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</si>
  <si>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</si>
  <si>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</si>
  <si>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</si>
  <si>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</si>
  <si>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</si>
  <si>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</si>
  <si>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</si>
  <si>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</si>
  <si>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</si>
  <si>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</si>
  <si>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</si>
  <si>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</si>
  <si>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</si>
  <si>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</si>
  <si>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</si>
  <si>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</si>
  <si>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</si>
  <si>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</si>
  <si>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</si>
  <si>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</si>
  <si>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</si>
  <si>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</si>
  <si>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</si>
  <si>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</si>
  <si>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</si>
  <si>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</si>
  <si>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</si>
  <si>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</si>
  <si>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</si>
  <si>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</si>
  <si>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</si>
  <si>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</si>
  <si>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</si>
  <si>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</si>
  <si>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</si>
  <si>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</si>
  <si>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</si>
  <si>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</si>
  <si>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</si>
  <si>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</si>
  <si>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</si>
  <si>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</si>
  <si>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</si>
  <si>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</si>
  <si>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</si>
  <si>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</si>
  <si>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</si>
  <si>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</si>
  <si>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</si>
  <si>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</si>
  <si>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</si>
  <si>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</si>
  <si>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</si>
  <si>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</si>
  <si>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</si>
  <si>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</si>
  <si>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</si>
  <si>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</si>
  <si>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</si>
  <si>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</si>
  <si>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</si>
  <si>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</si>
  <si>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</si>
  <si>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</si>
  <si>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</si>
  <si>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</si>
  <si>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</si>
  <si>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</si>
  <si>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</si>
  <si>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</si>
  <si>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</si>
  <si>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</si>
  <si>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</si>
  <si>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</si>
  <si>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</si>
  <si>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</si>
  <si>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</si>
  <si>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</si>
  <si>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</si>
  <si>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</si>
  <si>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</si>
  <si>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</si>
  <si>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</si>
  <si>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</si>
  <si>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</si>
  <si>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</si>
  <si>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</si>
  <si>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</si>
  <si>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</si>
  <si>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</si>
  <si>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</si>
  <si>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</si>
  <si>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</si>
  <si>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</si>
  <si>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</si>
  <si>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</si>
  <si>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</si>
  <si>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</si>
  <si>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</si>
  <si>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</si>
  <si>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</si>
  <si>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</si>
  <si>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</si>
  <si>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</si>
  <si>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</si>
  <si>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</si>
  <si>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</si>
  <si>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</si>
  <si>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</si>
  <si>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</si>
  <si>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</si>
  <si>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</si>
  <si>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</si>
  <si>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</si>
  <si>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</si>
  <si>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</si>
  <si>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</si>
  <si>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</si>
  <si>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</si>
  <si>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</si>
  <si>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</si>
  <si>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</si>
  <si>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</si>
  <si>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</si>
  <si>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</si>
  <si>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</si>
  <si>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</si>
  <si>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</si>
  <si>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</si>
  <si>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</si>
  <si>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</si>
  <si>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</si>
  <si>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</si>
  <si>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</si>
  <si>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</si>
  <si>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</si>
  <si>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</si>
  <si>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</si>
  <si>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</si>
  <si>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</si>
  <si>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</si>
  <si>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</si>
  <si>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</si>
  <si>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</si>
  <si>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</si>
  <si>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</si>
  <si>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</si>
  <si>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</si>
  <si>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</si>
  <si>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</si>
  <si>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</si>
  <si>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</si>
  <si>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</si>
  <si>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</si>
  <si>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</si>
  <si>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</si>
  <si>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</si>
  <si>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</si>
  <si>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</si>
  <si>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</si>
  <si>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</si>
  <si>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</si>
  <si>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</si>
  <si>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</si>
  <si>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</si>
  <si>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</si>
  <si>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</si>
  <si>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</si>
  <si>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</si>
  <si>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</si>
  <si>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</si>
  <si>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</si>
  <si>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</si>
  <si>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</si>
  <si>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</si>
  <si>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</si>
  <si>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</si>
  <si>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</si>
  <si>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</si>
  <si>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</si>
  <si>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</si>
  <si>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</si>
  <si>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</si>
  <si>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</si>
  <si>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</si>
  <si>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</si>
  <si>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</si>
  <si>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</si>
  <si>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</si>
  <si>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</si>
  <si>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</si>
  <si>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</si>
  <si>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</si>
  <si>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</si>
  <si>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</si>
  <si>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</si>
  <si>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</si>
  <si>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</si>
  <si>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</si>
  <si>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</si>
  <si>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</si>
  <si>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</si>
  <si>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</si>
  <si>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</si>
  <si>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</si>
  <si>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</si>
  <si>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</si>
  <si>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</si>
  <si>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</si>
  <si>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</si>
  <si>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</si>
  <si>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</si>
  <si>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</si>
  <si>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</si>
  <si>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</si>
  <si>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</si>
  <si>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</si>
  <si>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</si>
  <si>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</si>
  <si>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</si>
  <si>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</si>
  <si>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</si>
  <si>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</si>
  <si>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</si>
  <si>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</si>
  <si>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</si>
  <si>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</si>
  <si>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</si>
  <si>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</si>
  <si>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</si>
  <si>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</si>
  <si>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</si>
  <si>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</si>
  <si>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</si>
  <si>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</si>
  <si>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</si>
  <si>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</si>
  <si>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</si>
  <si>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</si>
  <si>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</si>
  <si>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</si>
  <si>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</si>
  <si>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</si>
  <si>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</si>
  <si>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</si>
  <si>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</si>
  <si>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</si>
  <si>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</si>
  <si>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</si>
  <si>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</si>
  <si>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</si>
  <si>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</si>
  <si>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</si>
  <si>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</si>
  <si>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</si>
  <si>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</si>
  <si>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</si>
  <si>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</si>
  <si>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</si>
  <si>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</si>
  <si>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</si>
  <si>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</si>
  <si>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</si>
  <si>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</si>
  <si>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</si>
  <si>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</si>
  <si>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</si>
  <si>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</si>
  <si>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</si>
  <si>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</si>
  <si>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</si>
  <si>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</si>
  <si>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</si>
  <si>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</si>
  <si>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</si>
  <si>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</si>
  <si>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</si>
  <si>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</si>
  <si>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</si>
  <si>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</si>
  <si>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</si>
  <si>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</si>
  <si>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</si>
  <si>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</si>
  <si>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</si>
  <si>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</si>
  <si>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</si>
  <si>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</si>
  <si>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</si>
  <si>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</si>
  <si>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</si>
  <si>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</si>
  <si>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</si>
  <si>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</si>
  <si>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</si>
  <si>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</si>
  <si>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</si>
  <si>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</si>
  <si>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</si>
  <si>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</si>
  <si>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</si>
  <si>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</si>
  <si>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</si>
  <si>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</si>
  <si>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</si>
  <si>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</si>
  <si>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</si>
  <si>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</si>
  <si>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</si>
  <si>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</si>
  <si>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</si>
  <si>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</si>
  <si>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</si>
  <si>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</si>
  <si>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</si>
  <si>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</si>
  <si>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</si>
  <si>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</si>
  <si>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</si>
  <si>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</si>
  <si>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</si>
  <si>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</si>
  <si>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</si>
  <si>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</si>
  <si>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</si>
  <si>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</si>
  <si>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</si>
  <si>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</si>
  <si>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</si>
  <si>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</si>
  <si>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</si>
  <si>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</si>
  <si>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</si>
  <si>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</si>
  <si>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</si>
  <si>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</si>
  <si>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</si>
  <si>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</si>
  <si>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</si>
  <si>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</si>
  <si>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</si>
  <si>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</si>
  <si>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</si>
  <si>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</si>
  <si>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</si>
  <si>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</si>
  <si>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</si>
  <si>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</si>
  <si>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</si>
  <si>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</si>
  <si>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</si>
  <si>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</si>
  <si>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</si>
  <si>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</si>
  <si>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</si>
  <si>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</si>
  <si>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</si>
  <si>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</si>
  <si>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</si>
  <si>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</si>
  <si>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</si>
  <si>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</si>
  <si>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</si>
  <si>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</si>
  <si>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</si>
  <si>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</si>
  <si>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</si>
  <si>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</si>
  <si>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</si>
  <si>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</si>
  <si>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</si>
  <si>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</si>
  <si>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</si>
  <si>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</si>
  <si>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</si>
  <si>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</si>
  <si>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</si>
  <si>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</si>
  <si>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</si>
  <si>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</si>
  <si>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</si>
  <si>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</si>
  <si>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</si>
  <si>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</si>
  <si>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</si>
  <si>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</si>
  <si>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</si>
  <si>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</si>
  <si>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</si>
  <si>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</si>
  <si>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</si>
  <si>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</si>
  <si>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</si>
  <si>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</si>
  <si>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</si>
  <si>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</si>
  <si>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</si>
  <si>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</si>
  <si>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</si>
  <si>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</si>
  <si>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</si>
  <si>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</si>
  <si>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</si>
  <si>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</si>
  <si>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</si>
  <si>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</si>
  <si>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</si>
  <si>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</si>
  <si>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</si>
  <si>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</si>
  <si>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</si>
  <si>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</si>
  <si>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</si>
  <si>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</si>
  <si>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</si>
  <si>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</si>
  <si>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</si>
  <si>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</si>
  <si>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</si>
  <si>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</si>
  <si>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</si>
  <si>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</si>
  <si>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</si>
  <si>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</si>
  <si>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</si>
  <si>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</si>
  <si>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</si>
  <si>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</si>
  <si>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</si>
  <si>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</si>
  <si>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</si>
  <si>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</si>
  <si>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</si>
  <si>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</si>
  <si>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</si>
  <si>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</si>
  <si>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</si>
  <si>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</si>
  <si>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</si>
  <si>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</si>
  <si>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</si>
  <si>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</si>
  <si>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</si>
  <si>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</si>
  <si>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</si>
  <si>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</si>
  <si>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</si>
  <si>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</si>
  <si>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</si>
  <si>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</si>
  <si>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</si>
  <si>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</si>
  <si>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</si>
  <si>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</si>
  <si>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</si>
  <si>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</si>
  <si>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</si>
  <si>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</si>
  <si>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</si>
  <si>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</si>
  <si>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</si>
  <si>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</si>
  <si>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</si>
  <si>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</si>
  <si>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</si>
  <si>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</si>
  <si>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</si>
  <si>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</si>
  <si>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</si>
  <si>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</si>
  <si>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</si>
  <si>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</si>
  <si>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</si>
  <si>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</si>
  <si>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</si>
  <si>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</si>
  <si>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</si>
  <si>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</si>
  <si>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</si>
  <si>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</si>
  <si>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</si>
  <si>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</si>
  <si>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</si>
  <si>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</si>
  <si>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</si>
  <si>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</si>
  <si>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</si>
  <si>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</si>
  <si>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</si>
  <si>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</si>
  <si>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</si>
  <si>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</si>
  <si>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</si>
  <si>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</si>
  <si>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</si>
  <si>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</si>
  <si>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</si>
  <si>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</si>
  <si>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</si>
  <si>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</si>
  <si>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</si>
  <si>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</si>
  <si>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</si>
  <si>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</si>
  <si>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</si>
  <si>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</si>
  <si>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</si>
  <si>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</si>
  <si>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</si>
  <si>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</si>
  <si>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</si>
  <si>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</si>
  <si>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</si>
  <si>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</si>
  <si>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</si>
  <si>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</si>
  <si>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</si>
  <si>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</si>
  <si>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</si>
  <si>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</si>
  <si>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</si>
  <si>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</si>
  <si>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</si>
  <si>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</si>
  <si>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</si>
  <si>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</si>
  <si>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</si>
  <si>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</si>
  <si>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</si>
  <si>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</si>
  <si>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</si>
  <si>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</si>
  <si>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</si>
  <si>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</si>
  <si>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</si>
  <si>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</si>
  <si>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</si>
  <si>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</si>
  <si>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</si>
  <si>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</si>
  <si>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</si>
  <si>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</si>
  <si>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</si>
  <si>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</si>
  <si>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</si>
  <si>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</si>
  <si>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</si>
  <si>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</si>
  <si>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</si>
  <si>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</si>
  <si>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</si>
  <si>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</si>
  <si>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</si>
  <si>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</si>
  <si>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</si>
  <si>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</si>
  <si>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</si>
  <si>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</si>
  <si>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</si>
  <si>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</si>
  <si>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</si>
  <si>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</si>
  <si>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</si>
  <si>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</si>
  <si>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</si>
  <si>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</si>
  <si>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</si>
  <si>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</si>
  <si>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</si>
  <si>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</si>
  <si>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</si>
  <si>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</si>
  <si>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</si>
  <si>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</si>
  <si>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</si>
  <si>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</si>
  <si>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</si>
  <si>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</si>
  <si>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</si>
  <si>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</si>
  <si>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</si>
  <si>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</si>
  <si>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</si>
  <si>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</si>
  <si>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</si>
  <si>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</si>
  <si>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</si>
  <si>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</si>
  <si>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</si>
  <si>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</si>
  <si>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</si>
  <si>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</si>
  <si>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</si>
  <si>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</si>
  <si>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</si>
  <si>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</si>
  <si>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</si>
  <si>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</si>
  <si>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</si>
  <si>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</si>
  <si>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</si>
  <si>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</si>
  <si>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</si>
  <si>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</si>
  <si>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</si>
  <si>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</si>
  <si>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</si>
  <si>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</si>
  <si>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</si>
  <si>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</si>
  <si>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</si>
  <si>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</si>
  <si>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</si>
  <si>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</si>
  <si>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</si>
  <si>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</si>
  <si>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</si>
  <si>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</si>
  <si>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</si>
  <si>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</si>
  <si>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</si>
  <si>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</si>
  <si>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</si>
  <si>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</si>
  <si>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</si>
  <si>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</si>
  <si>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</si>
  <si>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</si>
  <si>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</si>
  <si>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</si>
  <si>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</si>
  <si>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</si>
  <si>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</si>
  <si>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</si>
  <si>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</si>
  <si>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</si>
  <si>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</si>
  <si>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</si>
  <si>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</si>
  <si>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</si>
  <si>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</si>
  <si>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</si>
  <si>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</si>
  <si>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</si>
  <si>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</si>
  <si>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</si>
  <si>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</si>
  <si>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</si>
  <si>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</si>
  <si>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</si>
  <si>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</si>
  <si>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</si>
  <si>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</si>
  <si>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</si>
  <si>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</si>
  <si>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</si>
  <si>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</si>
  <si>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</si>
  <si>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</si>
  <si>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</si>
  <si>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</si>
  <si>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</si>
  <si>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</si>
  <si>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</si>
  <si>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</si>
  <si>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</si>
  <si>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</si>
  <si>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</si>
  <si>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</si>
  <si>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</si>
  <si>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</si>
  <si>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</si>
  <si>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</si>
  <si>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</si>
  <si>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</si>
  <si>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</si>
  <si>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</si>
  <si>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</si>
  <si>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</si>
  <si>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</si>
  <si>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</si>
  <si>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</si>
  <si>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</si>
  <si>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</si>
  <si>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</si>
  <si>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</si>
  <si>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</si>
  <si>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</si>
  <si>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</si>
  <si>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</si>
  <si>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</si>
  <si>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</si>
  <si>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</si>
  <si>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</si>
  <si>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</si>
  <si>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</si>
  <si>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</si>
  <si>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</si>
  <si>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</si>
  <si>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</si>
  <si>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</si>
  <si>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</si>
  <si>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</si>
  <si>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</si>
  <si>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</si>
  <si>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</si>
  <si>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</si>
  <si>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</si>
  <si>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</si>
  <si>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</si>
  <si>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</si>
  <si>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</si>
  <si>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</si>
  <si>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</si>
  <si>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</si>
  <si>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</si>
  <si>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</si>
  <si>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</si>
  <si>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</si>
  <si>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</si>
  <si>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</si>
  <si>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</si>
  <si>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</si>
  <si>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</si>
  <si>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</si>
  <si>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</si>
  <si>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</si>
  <si>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</si>
  <si>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</si>
  <si>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</si>
  <si>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</si>
  <si>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</si>
  <si>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</si>
  <si>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</si>
  <si>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</si>
  <si>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</si>
  <si>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</si>
  <si>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</si>
  <si>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</si>
  <si>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</si>
  <si>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</si>
  <si>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</si>
  <si>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</si>
  <si>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</si>
  <si>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</si>
  <si>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</si>
  <si>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</si>
  <si>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</si>
  <si>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</si>
  <si>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</si>
  <si>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</si>
  <si>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</si>
  <si>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</si>
  <si>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</si>
  <si>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</si>
  <si>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</si>
  <si>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</si>
  <si>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</si>
  <si>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</si>
  <si>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</si>
  <si>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</si>
  <si>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</si>
  <si>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</si>
  <si>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</si>
  <si>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</si>
  <si>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</si>
  <si>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</si>
  <si>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</si>
  <si>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</si>
  <si>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</si>
  <si>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</si>
  <si>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</si>
  <si>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</si>
  <si>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</si>
  <si>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</si>
  <si>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</si>
  <si>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</si>
  <si>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</si>
  <si>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</si>
  <si>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</si>
  <si>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</si>
  <si>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</si>
  <si>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</si>
  <si>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</si>
  <si>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</si>
  <si>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</si>
  <si>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</si>
  <si>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</si>
  <si>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</si>
  <si>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</si>
  <si>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</si>
  <si>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</si>
  <si>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</si>
  <si>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</si>
  <si>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</si>
  <si>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</si>
  <si>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</si>
  <si>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</si>
  <si>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</si>
  <si>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</si>
  <si>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</si>
  <si>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</si>
  <si>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</si>
  <si>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</si>
  <si>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</si>
  <si>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</si>
  <si>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</si>
  <si>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</si>
  <si>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</si>
  <si>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</si>
  <si>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</si>
  <si>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</si>
  <si>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</si>
  <si>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</si>
  <si>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</si>
  <si>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</si>
  <si>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</si>
  <si>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</si>
  <si>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</si>
  <si>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</si>
  <si>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</si>
  <si>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</si>
  <si>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</si>
  <si>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</si>
  <si>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</si>
  <si>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</si>
  <si>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</si>
  <si>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</si>
  <si>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</si>
  <si>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</si>
  <si>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</si>
  <si>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</si>
  <si>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</si>
  <si>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</si>
  <si>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</si>
  <si>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</si>
  <si>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</si>
  <si>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</si>
  <si>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</si>
  <si>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</si>
  <si>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</si>
  <si>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</si>
  <si>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</si>
  <si>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</si>
  <si>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</si>
  <si>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</si>
  <si>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</si>
  <si>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</si>
  <si>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</si>
  <si>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</si>
  <si>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</si>
  <si>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</si>
  <si>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</si>
  <si>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</si>
  <si>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</si>
  <si>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</si>
  <si>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</si>
  <si>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</si>
  <si>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</si>
  <si>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</si>
  <si>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</si>
  <si>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</si>
  <si>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</si>
  <si>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</si>
  <si>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</si>
  <si>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</si>
  <si>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</si>
  <si>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</si>
  <si>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</si>
  <si>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</si>
  <si>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</si>
  <si>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</si>
  <si>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</si>
  <si>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</si>
  <si>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</si>
  <si>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</si>
  <si>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</si>
  <si>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</si>
  <si>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</si>
  <si>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</si>
  <si>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</si>
  <si>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</si>
  <si>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</si>
  <si>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</si>
  <si>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</si>
  <si>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</si>
  <si>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</si>
  <si>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</si>
  <si>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</si>
  <si>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</si>
  <si>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</si>
  <si>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</si>
  <si>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</si>
  <si>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</si>
  <si>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</si>
  <si>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</si>
  <si>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</si>
  <si>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</si>
  <si>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</si>
  <si>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</si>
  <si>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</si>
  <si>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</si>
  <si>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</si>
  <si>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</si>
  <si>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</si>
  <si>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</si>
  <si>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</si>
  <si>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</si>
  <si>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</si>
  <si>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</si>
  <si>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</si>
  <si>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</si>
  <si>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</si>
  <si>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</si>
  <si>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</si>
  <si>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</si>
  <si>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</si>
  <si>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</si>
  <si>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</si>
  <si>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</si>
  <si>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</si>
  <si>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</si>
  <si>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</si>
  <si>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</si>
  <si>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</si>
  <si>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</si>
  <si>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</si>
  <si>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</si>
  <si>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</si>
  <si>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</si>
  <si>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</si>
  <si>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</si>
  <si>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</si>
  <si>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</si>
  <si>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</si>
  <si>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</si>
  <si>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</si>
  <si>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</si>
  <si>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</si>
  <si>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</si>
  <si>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</si>
  <si>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</si>
  <si>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</si>
  <si>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</si>
  <si>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</si>
  <si>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</si>
  <si>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</si>
  <si>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</si>
  <si>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</si>
  <si>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</si>
  <si>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</si>
  <si>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</si>
  <si>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</si>
  <si>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</si>
  <si>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</si>
  <si>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</si>
  <si>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</si>
  <si>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</si>
  <si>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</si>
  <si>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</si>
  <si>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</si>
  <si>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</si>
  <si>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</si>
  <si>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</si>
  <si>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</si>
  <si>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</si>
  <si>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</si>
  <si>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</si>
  <si>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</si>
  <si>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</si>
  <si>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</si>
  <si>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</si>
  <si>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</si>
  <si>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</si>
  <si>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</si>
  <si>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</si>
  <si>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</si>
  <si>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</si>
  <si>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</si>
  <si>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</si>
  <si>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</si>
  <si>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</si>
  <si>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</si>
  <si>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</si>
  <si>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</si>
  <si>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</si>
  <si>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</si>
  <si>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</si>
  <si>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</si>
  <si>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</si>
  <si>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</si>
  <si>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</si>
  <si>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</si>
  <si>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</si>
  <si>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</si>
  <si>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</si>
  <si>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</si>
  <si>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</si>
  <si>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</si>
  <si>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</si>
  <si>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</si>
  <si>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</si>
  <si>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</si>
  <si>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</si>
  <si>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</si>
  <si>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</si>
  <si>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</si>
  <si>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</si>
  <si>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</si>
  <si>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</si>
  <si>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</si>
  <si>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</si>
  <si>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</si>
  <si>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</si>
  <si>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</si>
  <si>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</si>
  <si>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</si>
  <si>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</si>
  <si>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</si>
  <si>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</si>
  <si>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</si>
  <si>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</si>
  <si>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</si>
  <si>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</si>
  <si>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</si>
  <si>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</si>
  <si>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</si>
  <si>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</si>
  <si>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</si>
  <si>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</si>
  <si>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</si>
  <si>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</si>
  <si>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</si>
  <si>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</si>
  <si>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</si>
  <si>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</si>
  <si>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</si>
  <si>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</si>
  <si>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</si>
  <si>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</si>
  <si>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</si>
  <si>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</si>
  <si>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</si>
  <si>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</si>
  <si>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</si>
  <si>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</si>
  <si>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</si>
  <si>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</si>
  <si>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</si>
  <si>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</si>
  <si>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</si>
  <si>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</si>
  <si>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</si>
  <si>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</si>
  <si>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</si>
  <si>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</si>
  <si>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</si>
  <si>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</si>
  <si>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</si>
  <si>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</si>
  <si>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</si>
  <si>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</si>
  <si>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</si>
  <si>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</si>
  <si>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</si>
  <si>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</si>
  <si>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</si>
  <si>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</si>
  <si>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</si>
  <si>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</si>
  <si>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</si>
  <si>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</si>
  <si>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</si>
  <si>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</si>
  <si>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</si>
  <si>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</si>
  <si>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</si>
  <si>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</si>
  <si>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</si>
  <si>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</si>
  <si>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</si>
  <si>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</si>
  <si>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</si>
  <si>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</si>
  <si>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</si>
  <si>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</si>
  <si>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</si>
  <si>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</si>
  <si>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</si>
  <si>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</si>
  <si>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</si>
  <si>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</si>
  <si>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</si>
  <si>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</si>
  <si>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</si>
  <si>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</si>
  <si>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</si>
  <si>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</si>
  <si>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</si>
  <si>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</si>
  <si>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</si>
  <si>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</si>
  <si>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</si>
  <si>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</si>
  <si>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</si>
  <si>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</si>
  <si>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</si>
  <si>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</si>
  <si>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</si>
  <si>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</si>
  <si>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</si>
  <si>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</si>
  <si>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</si>
  <si>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</si>
  <si>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</si>
  <si>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</si>
  <si>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</si>
  <si>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</si>
  <si>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</si>
  <si>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</si>
  <si>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</si>
  <si>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</si>
  <si>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</si>
  <si>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</si>
  <si>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</si>
  <si>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</si>
  <si>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</si>
  <si>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</si>
  <si>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</si>
  <si>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</si>
  <si>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</si>
  <si>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</si>
  <si>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</si>
  <si>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</si>
  <si>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</si>
  <si>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</si>
  <si>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</si>
  <si>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</si>
  <si>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</si>
  <si>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</si>
  <si>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</si>
  <si>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</si>
  <si>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</si>
  <si>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</si>
  <si>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</si>
  <si>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</si>
  <si>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</si>
  <si>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</si>
  <si>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</si>
  <si>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</si>
  <si>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</si>
  <si>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</si>
  <si>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</si>
  <si>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</si>
  <si>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</si>
  <si>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</si>
  <si>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</si>
  <si>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</si>
  <si>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</si>
  <si>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</si>
  <si>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</si>
  <si>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</si>
  <si>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</si>
  <si>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</si>
  <si>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</si>
  <si>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</si>
  <si>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</si>
  <si>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</si>
  <si>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</si>
  <si>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</si>
  <si>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</si>
  <si>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</si>
  <si>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</si>
  <si>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</si>
  <si>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</si>
  <si>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</si>
  <si>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</si>
  <si>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</si>
  <si>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</si>
  <si>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</si>
  <si>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</si>
  <si>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</si>
  <si>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</si>
  <si>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</si>
  <si>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</si>
  <si>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</si>
  <si>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</si>
  <si>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</si>
  <si>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</si>
  <si>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</si>
  <si>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</si>
  <si>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</si>
  <si>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</si>
  <si>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</si>
  <si>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</si>
  <si>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</si>
  <si>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</si>
  <si>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</si>
  <si>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</si>
  <si>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</si>
  <si>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</si>
  <si>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</si>
  <si>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</si>
  <si>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</si>
  <si>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</si>
  <si>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</si>
  <si>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</si>
  <si>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</si>
  <si>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</si>
  <si>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</si>
  <si>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</si>
  <si>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</si>
  <si>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</si>
  <si>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</si>
  <si>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</si>
  <si>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</si>
  <si>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</si>
  <si>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</si>
  <si>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</si>
  <si>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</si>
  <si>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</si>
  <si>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</si>
  <si>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</si>
  <si>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</si>
  <si>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</si>
  <si>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</si>
  <si>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</si>
  <si>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</si>
  <si>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</si>
  <si>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</si>
  <si>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</si>
  <si>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</si>
  <si>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</si>
  <si>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</si>
  <si>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</si>
  <si>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</si>
  <si>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</si>
  <si>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</si>
  <si>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</si>
  <si>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</si>
  <si>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</si>
  <si>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</si>
  <si>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</si>
  <si>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</si>
  <si>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</si>
  <si>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</si>
  <si>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</si>
  <si>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</si>
  <si>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</si>
  <si>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</si>
  <si>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</si>
  <si>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</si>
  <si>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</si>
  <si>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</si>
  <si>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</si>
  <si>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</si>
  <si>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</si>
  <si>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</si>
  <si>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</si>
  <si>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</si>
  <si>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</si>
  <si>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</si>
  <si>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</si>
  <si>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</si>
  <si>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</si>
  <si>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</si>
  <si>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</si>
  <si>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</si>
  <si>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</si>
  <si>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</si>
  <si>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</si>
  <si>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</si>
  <si>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</si>
  <si>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</si>
  <si>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</si>
  <si>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</si>
  <si>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</si>
  <si>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</si>
  <si>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</si>
  <si>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</si>
  <si>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</si>
  <si>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</si>
  <si>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</si>
  <si>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</si>
  <si>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</si>
  <si>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</si>
  <si>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</si>
  <si>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</si>
  <si>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</si>
  <si>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</si>
  <si>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</si>
  <si>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</si>
  <si>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</si>
  <si>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</si>
  <si>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</si>
  <si>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PCM-20251003-00001236</t>
  </si>
  <si>
    <t xml:space="preserve">ETA 40 Min </t>
  </si>
  <si>
    <t>No PCM</t>
  </si>
  <si>
    <t xml:space="preserve">2025-10-03 17:09:08	</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</si>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</sst>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1" totalsRowShown="0" headerRowDxfId="157" dataDxfId="156" headerRowBorderDxfId="154" tableBorderDxfId="155" totalsRowBorderDxfId="153">
  <autoFilter ref="A1:CJ3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5" totalsRowShown="0" headerRowDxfId="15" dataDxfId="14" headerRowBorderDxfId="12" tableBorderDxfId="13">
  <autoFilter ref="A1:L3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270.84440358796564</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45933.792829513892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45933.792829513892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45933.792829513892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45933.792829513892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45933.792829513892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45933.792829513892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45933.792829513892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45933.792829513892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45933.792829513892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45933.792829513892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45933.792829513892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45933.792829513892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45933.792829513892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45933.792829513892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45933.792829513892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45933.792829513892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45933.792829513892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45933.792829513892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45933.792829513892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45933.792829513892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45933.792829513892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45933.792829513892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45933.792829513892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45933.792829513892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45933.792829513892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45933.792829513892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45933.792829513892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45933.792829513892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45933.792829513892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45933.792829513892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45933.792829513892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45933.792829513892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45933.792829513892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45933.792829513892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45933.792829513892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45933.792829513892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45933.792829513892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45933.792829513892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45933.792829513892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45933.792829513892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45933.792829513892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45933.792829513892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45933.792829513892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45933.792829513892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45933.792829513892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45933.792829513892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45933.792829513892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45933.792829513892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45933.792829513892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45933.792829513892</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2C88DBDF-8E08-44B3-8944-6BD210858DF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1"/>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242.14104687499639</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127.06574594907579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108.79299131944572</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45933.792829282407</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75"/>
      <c r="E7" s="131"/>
      <c r="F7" s="132"/>
      <c r="G7" s="133">
        <f ca="1">IFERROR(NOW()-F7,"-")</f>
        <v>45933.792829282407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45933.792829282407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45933.792829282407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45933.792829282407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45933.792829282407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45933.792829282407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45933.792829282407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45933.792829282407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45933.792829282407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45933.792829282407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45933.792829282407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45933.792829282407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45933.792829282407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45933.792829282407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45933.792829282407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45933.792829282407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45933.792829282407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45933.792829282407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45933.792829282407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45933.792829282407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45933.792829282407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45933.792829282407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45933.792829282407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45933.792829282407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45933.792829282407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45933.792829282407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45933.792829282407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45933.792829282407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45933.792829282407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45933.792829282407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45933.792829282407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45933.792829282407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45933.792829282407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45933.792829282407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45933.792829282407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45933.792829282407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45933.792829282407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45933.792829282407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45933.792829282407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45933.792829282407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45933.792829282407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45933.792829282407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45933.792829282407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45933.792829282407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45933.792829282407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45933.792829282407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45933.792829282407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45933.792829282407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45933.792829282407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45933.792829282407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45933.792829282407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45933.792829282407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45933.792829282407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45933.792829282407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45933.792829282407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45933.792829282407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45933.792829282407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45933.792829282407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45933.792829282407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45933.792829282407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45933.792829282407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45933.792829282407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45933.792829282407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45933.792829282407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45933.792829282407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45933.792829282407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45933.792829282407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45933.792829282407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45933.792829282407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45933.792829282407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45933.792829282407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45933.792829282407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45933.792829282407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45933.792829282407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45933.792829282407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45933.792829282407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45933.792829282407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45933.792829282407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45933.792829282407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45933.792829282407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45933.792829282407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45933.792829282407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45933.792829282407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45933.792829282407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45933.792829282407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45933.792829282407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45933.792829282407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45933.792829282407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45933.792829282407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45933.792829282407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45933.792829282407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45933.792829282407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45933.792829282407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45933.792829282407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45933.792829282407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45933.792829282407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45933.792829282407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45933.792829282407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45933.792829282407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45933.792829282407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45933.792829282407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45933.792829282407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45933.792829282407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45933.792829282407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45933.792829282407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45933.792829282407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45933.792829282407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45933.792829282407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45933.792829282407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45933.792829282407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45933.792829282407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45933.792829282407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45933.792829282407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45933.792829282407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45933.792829282407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45933.792829282407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45933.792829282407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45933.792829282407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45933.792829282407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45933.792829282407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45933.792829282407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45933.792829282407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45933.792829282407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45933.792829282407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45933.792829282407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45933.792829282407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45933.792829282407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45933.792829282407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45933.792829282407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45933.792829282407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45933.792829282407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45933.792829282407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45933.792829282407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45933.792829282407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45933.792829282407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45933.792829282407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45933.792829282407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45933.792829282407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45933.792829282407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45933.792829282407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45933.792829282407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45933.792829282407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45933.792829282407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45933.792829282407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45933.792829282407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45933.792829282407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45933.792829282407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45933.792829282407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45933.792829282407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45933.792829282407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45933.792829282407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45933.792829282407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45933.792829282407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45933.792829282407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45933.792829282407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45933.792829282407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45933.792829282407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45933.792829282407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45933.792829282407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45933.792829282407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45933.792829282407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45933.792829282407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45933.792829282407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45933.792829282407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45933.792829282407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45933.792829282407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45933.792829282407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45933.792829282407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45933.792829282407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45933.792829282407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45933.792829282407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45933.792829282407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45933.792829282407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45933.792829282407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45933.792829282407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45933.792829282407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45933.792829282407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45933.792829282407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45933.792829282407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45933.792829282407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45933.792829282407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45933.792829282407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45933.792829282407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45933.792829282407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45933.792829282407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45933.792829282407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45933.792829282407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45933.792829282407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45933.792829282407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45933.792829282407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45933.792829282407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45933.792829282407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45933.792829282407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45933.792829282407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45933.792829282407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45933.792829282407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45933.792829282407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45933.792829282407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45933.792829282407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45933.792829282407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45933.792829282407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45933.792829282407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45933.792829282407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45933.792829282407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45933.792829282407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45933.792829282407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45933.792829282407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45933.792829282407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45933.792829282407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45933.792829282407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45933.792829282407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45933.792829282407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45933.792829282407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45933.792829282407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45933.792829282407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45933.792829282407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45933.792829282407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45933.792829282407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45933.792829282407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45933.792829282407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45933.792829282407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45933.792829282407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45933.792829282407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45933.792829282407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45933.792829282407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45933.792829282407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45933.792829282407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45933.792829282407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45933.792829282407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45933.792829282407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45933.792829282407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45933.792829282407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45933.792829282407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45933.792829282407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45933.792829282407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45933.792829282407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45933.792829282407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45933.792829282407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45933.792829282407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45933.792829282407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45933.792829282407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45933.792829282407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45933.792829282407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45933.792829282407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45933.792829282407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45933.792829282407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45933.792829282407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45933.792829282407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45933.792829282407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45933.792829282407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45933.792829282407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45933.792829282407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45933.792829282407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45933.792829282407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45933.792829282407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45933.792829282407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45933.792829282407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45933.792829282407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45933.792829282407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45933.792829282407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45933.792829282407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45933.792829282407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45933.792829282407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45933.792829282407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45933.792829282407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45933.792829282407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45933.792829282407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45933.792829282407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45933.792829282407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45933.792829282407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45933.792829282407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45933.792829282407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45933.792829282407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45933.792829282407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45933.792829282407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45933.792829282407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45933.792829282407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45933.792829282407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45933.792829282407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45933.792829282407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45933.792829282407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45933.792829282407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45933.792829282407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45933.792829282407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45933.792829282407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45933.792829282407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45933.792829282407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45933.792829282407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45933.792829282407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45933.792829282407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45933.792829282407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45933.792829282407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45933.792829282407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45933.792829282407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45933.792829282407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45933.792829282407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45933.792829282407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45933.792829282407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45933.792829282407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45933.792829282407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45933.792829282407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45933.792829282407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45933.792829282407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45933.792829282407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45933.792829282407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45933.792829282407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45933.792829282407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45933.792829282407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45933.792829282407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45933.792829282407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45933.792829282407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45933.792829282407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45933.792829282407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45933.792829282407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45933.792829282407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45933.792829282407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45933.792829282407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45933.792829282407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45933.792829282407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45933.792829282407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45933.792829282407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45933.792829282407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45933.792829282407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45933.792829282407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45933.792829282407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sheetData>
  <dataValidations count="2">
    <dataValidation allowBlank="1" showInputMessage="1" showErrorMessage="1" sqref="E1" xr:uid="{4D935161-CDD3-4592-B877-3FB59C99E142}"/>
    <dataValidation type="list" allowBlank="1" showInputMessage="1" showErrorMessage="1" sqref="E3:E3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tabSelected="1"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45933.792829513892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45933.792829513892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45933.792829513892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45933.792829513892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45933.792829513892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45933.792829513892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45933.792829513892</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45933.792829282407</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45933.792829282407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45933.792829282407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45933.792829282407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45933.792829513892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45933.792829513892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45933.792829513892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45933.792829513892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45933.792829513892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45933.792829513892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45933.792829513892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45933.792829513892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45933.792829513892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45933.792829513892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45933.792829513892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45933.792829513892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45933.792829513892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45933.792829513892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45933.792829513892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45933.792829513892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45933.792829513892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45933.792829513892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45933.792829513892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45933.792829513892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45933.792829513892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45933.792829513892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45933.792829513892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45933.792829513892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45933.792829513892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45933.792829513892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45933.792829513892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45933.792829513892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45933.792829513892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45933.792829513892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45933.792829513892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45933.792829513892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45933.792829513892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45933.792829513892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45933.792829513892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45933.792829513892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45933.792829513892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45933.792829513892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45933.792829513892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45933.792829513892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45933.792829513892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45933.792829513892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45933.792829513892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45933.792829513892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45933.792829513892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45933.792829513892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45933.792829513892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45933.792829513892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45933.792829513892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45933.792829513892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45933.792829513892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45933.792829513892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45933.792829513892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45933.792829513892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45933.792829513892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45933.792829513892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45933.792829513892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45933.792829513892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45933.792829513892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45933.792829513892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45933.792829513892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45933.792829513892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45933.792829513892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45933.792829513892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45933.792829513892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45933.792829513892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45933.792829513892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45933.792829513892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45933.792829513892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45933.792829513892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45933.792829513892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45933.792829513892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45933.792829513892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45933.792829513892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45933.792829513892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45933.792829513892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45933.792829513892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45933.792829513892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45933.792829513892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45933.792829513892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45933.792829513892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45933.792829513892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45933.792829513892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45933.792829513892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45933.792829513892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45933.792829513892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45933.792829513892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45933.792829513892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45933.792829513892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45933.792829513892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45933.792829513892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45933.792829513892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45933.792829513892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45933.792829513892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45933.792829513892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45933.792829513892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45933.792829513892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45933.792829513892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45933.792829513892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45933.792829513892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45933.792829513892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45933.792829513892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45933.792829513892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45933.792829513892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45933.792829513892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45933.792829513892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45933.792829513892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45933.792829513892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45933.792829513892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45933.792829513892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45933.792829513892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45933.792829513892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45933.792829513892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45933.792829513892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45933.792829513892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45933.792829513892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45933.792829513892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45933.792829513892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45933.792829513892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45933.792829513892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45933.792829513892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45933.792829513892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45933.792829513892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45933.792829513892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45933.792829513892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45933.792829513892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45933.792829513892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45933.792829513892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45933.792829513892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45933.792829513892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45933.792829513892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45933.792829513892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45933.792829513892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45933.792829513892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45933.792829513892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45933.792829513892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45933.792829513892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45933.792829513892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45933.792829513892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45933.792829513892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45933.792829513892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45933.792829513892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45933.792829513892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45933.792829513892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45933.792829513892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45933.792829513892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45933.792829513892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45933.792829513892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45933.792829513892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45933.792829513892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45933.792829513892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45933.792829513892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45933.792829513892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45933.792829513892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45933.792829513892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45933.792829513892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45933.792829513892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45933.792829513892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45933.792829513892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45933.792829513892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45933.792829513892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45933.792829513892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45933.792829513892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45933.792829513892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45933.792829513892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45933.792829513892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45933.792829513892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45933.792829513892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45933.792829513892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45933.792829513892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45933.792829513892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45933.792829513892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45933.792829513892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45933.792829513892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45933.792829513892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45933.792829513892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45933.792829513892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45933.792829513892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45933.792829513892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45933.792829513892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45933.792829513892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45933.792829513892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45933.792829513892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45933.792829513892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45933.792829513892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45933.792829513892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45933.792829513892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45933.792829513892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45933.792829513892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45933.792829513892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45933.792829513892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45933.792829513892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45933.792829513892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45933.792829513892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45933.792829513892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45933.792829513892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45933.792829513892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45933.792829513892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45933.792829513892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45933.792829513892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45933.792829513892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45933.792829513892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45933.792829513892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45933.792829513892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45933.792829513892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45933.792829513892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45933.792829513892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45933.792829513892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45933.792829513892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45933.792829513892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45933.792829513892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45933.792829513892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45933.792829513892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45933.792829513892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45933.792829513892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45933.792829513892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45933.792829513892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45933.792829513892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45933.792829513892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45933.792829513892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45933.792829513892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45933.792829513892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45933.792829513892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45933.792829513892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45933.792829513892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45933.792829513892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45933.792829513892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45933.792829513892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45933.792829513892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45933.792829513892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45933.792829513892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45933.792829513892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45933.792829513892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45933.792829513892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45933.792829513892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45933.792829513892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45933.792829513892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45933.792829513892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45933.792829513892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45933.792829513892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45933.792829513892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45933.792829513892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45933.792829513892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45933.792829513892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45933.792829513892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45933.792829513892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45933.792829513892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45933.792829513892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45933.792829513892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45933.792829513892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45933.792829513892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45933.792829513892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45933.792829513892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45933.792829513892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45933.792829513892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45933.792829513892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45933.792829513892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45933.792829513892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45933.792829513892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45933.792829513892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45933.792829513892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45933.792829513892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45933.792829513892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45933.792829513892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45933.792829513892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45933.792829513892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45933.792829513892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45933.792829513892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45933.792829513892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45933.792829513892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45933.792829513892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45933.792829513892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45933.792829513892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45933.792829513892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45933.792829513892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45933.792829513892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45933.792829513892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45933.792829513892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45933.792829513892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45933.792829513892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45933.792829513892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45933.792829513892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45933.792829513892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45933.792829513892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45933.792829513892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45933.792829513892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45933.792829513892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45933.792829513892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45933.792829513892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45933.792829513892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45933.792829513892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45933.792829513892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45933.792829513892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45933.792829513892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45933.792829513892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45933.792829513892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45933.792829513892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45933.792829513892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45933.792829513892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45933.792829513892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45933.792829513892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45933.792829513892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45933.792829513892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45933.792829513892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45933.792829513892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45933.792829513892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45933.792829513892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45933.792829513892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45933.792829513892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45933.792829513892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45933.792829513892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45933.792829513892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45933.792829513892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45933.792829513892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45933.792829513892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45933.792829513892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45933.792829513892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45933.792829513892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45933.792829513892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45933.792829513892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45933.792829513892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45933.792829513892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45933.792829513892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45933.792829513892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45933.792829513892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45933.792829513892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45933.792829513892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45933.792829513892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45933.792829513892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45933.792829513892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45933.792829513892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45933.792829513892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45933.792829513892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45933.792829513892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45933.792829513892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45933.792829513892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45933.792829513892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45933.792829513892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45933.792829513892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45933.792829513892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45933.792829513892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45933.792829513892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45933.792829513892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45933.792829513892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45933.792829513892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45933.792829513892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45933.792829513892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45933.792829513892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45933.792829513892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45933.792829513892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45933.792829513892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45933.792829513892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45933.792829513892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45933.792829513892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45933.792829513892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45933.792829513892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45933.792829513892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45933.792829513892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45933.792829513892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45933.792829513892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45933.792829513892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45933.792829513892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45933.792829513892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45933.792829513892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45933.792829513892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45933.792829513892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45933.792829513892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45933.792829513892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45933.792829513892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45933.792829513892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45933.792829513892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45933.792829513892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45933.792829513892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45933.792829513892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45933.792829513892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45933.792829513892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45933.792829513892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45933.792829513892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45933.792829513892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45933.792829513892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45933.792829513892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45933.792829513892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45933.792829513892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45933.792829513892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45933.792829513892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45933.792829513892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45933.792829513892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45933.792829513892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45933.792829513892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45933.792829513892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45933.792829513892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45933.792829513892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45933.792829513892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45933.792829513892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45933.792829513892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45933.792829513892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45933.792829513892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45933.792829513892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45933.792829513892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45933.792829513892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45933.792829513892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45933.792829513892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45933.792829513892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45933.792829513892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45933.792829513892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45933.792829513892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45933.792829513892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45933.792829513892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45933.792829513892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45933.792829513892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45933.792829513892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45933.792829513892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45933.792829513892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45933.792829513892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45933.792829513892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45933.792829513892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45933.792829513892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45933.792829513892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45933.792829513892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45933.792829513892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45933.792829513892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45933.792829513892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45933.792829513892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45933.792829513892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45933.792829513892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45933.792829513892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45933.792829513892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45933.792829513892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45933.792829513892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45933.792829513892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45933.792829513892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45933.792829513892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45933.792829513892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45933.792829513892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45933.792829513892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45933.792829513892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45933.792829513892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45933.792829513892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45933.792829513892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45933.792829513892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45933.792829513892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45933.792829513892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45933.792829513892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45933.792829513892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45933.792829513892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45933.792829513892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45933.792829513892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45933.792829513892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45933.792829513892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45933.792829513892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45933.792829513892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45933.792829513892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45933.792829513892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45933.792829513892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45933.792829513892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45933.792829513892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45933.792829513892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45933.792829513892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45933.792829513892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45933.792829513892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45933.792829513892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45933.792829513892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45933.792829513892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45933.792829513892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45933.792829513892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45933.792829513892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45933.792829513892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45933.792829513892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45933.792829513892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45933.792829513892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45933.792829513892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45933.792829513892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45933.792829513892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45933.792829513892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45933.792829513892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45933.792829513892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45933.792829513892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45933.792829513892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45933.792829513892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45933.792829513892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45933.792829513892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45933.792829513892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45933.792829513892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45933.792829513892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45933.792829513892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45933.792829513892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45933.792829513892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45933.792829513892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45933.792829513892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45933.792829513892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45933.792829513892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45933.792829513892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45933.792829513892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45933.792829513892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45933.792829513892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45933.792829513892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45933.792829513892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45933.792829513892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45933.792829513892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45933.792829513892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45933.792829513892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45933.792829513892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45933.792829513892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45933.792829513892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45933.792829513892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45933.792829513892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45933.792829513892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45933.792829513892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45933.792829513892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45933.792829513892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45933.792829513892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45933.792829513892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45933.792829513892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45933.792829513892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45933.792829513892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45933.792829513892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45933.792829513892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45933.792829513892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45933.792829513892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45933.792829513892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45933.792829513892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45933.792829513892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45933.792829513892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45933.792829513892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45933.792829513892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45933.792829513892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45933.792829513892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45933.792829513892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45933.792829513892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45933.792829513892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45933.792829513892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45933.792829513892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45933.792829513892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45933.792829513892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45933.792829513892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45933.792829513892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45933.792829513892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45933.792829513892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45933.792829513892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45933.792829513892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45933.792829513892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45933.792829513892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45933.792829513892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45933.792829513892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45933.792829513892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45933.792829513892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45933.792829513892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45933.792829513892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45933.792829513892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45933.792829513892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45933.792829513892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45933.792829513892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45933.792829513892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45933.792829513892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45933.792829513892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45933.792829513892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45933.792829513892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45933.792829513892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45933.792829513892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45933.792829513892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45933.792829513892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45933.792829513892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45933.792829513892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45933.792829513892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45933.792829513892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45933.792829513892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45933.792829513892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45933.792829513892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45933.792829513892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45933.792829513892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45933.792829513892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45933.792829513892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45933.792829513892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45933.792829513892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45933.792829513892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45933.792829513892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45933.792829513892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45933.792829513892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45933.792829513892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45933.792829513892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45933.792829513892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45933.792829513892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45933.792829513892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45933.792829513892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45933.792829513892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45933.792829513892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45933.792829513892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45933.792829513892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45933.792829513892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45933.792829513892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45933.792829513892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45933.792829513892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45933.792829513892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45933.792829513892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45933.792829513892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45933.792829513892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45933.792829513892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45933.792829513892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45933.792829513892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45933.792829513892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45933.792829513892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45933.792829513892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45933.792829513892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45933.792829513892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45933.792829513892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45933.792829513892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45933.792829513892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45933.792829513892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45933.792829513892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45933.792829513892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45933.792829513892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45933.792829513892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45933.792829513892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45933.792829513892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45933.792829513892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45933.792829513892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45933.792829513892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45933.792829513892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45933.792829513892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45933.792829513892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45933.792829513892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45933.792829513892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45933.792829513892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45933.792829513892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45933.792829513892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45933.792829513892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45933.792829513892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45933.792829513892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45933.792829513892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45933.792829513892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45933.792829513892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45933.792829513892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45933.792829513892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45933.792829513892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45933.792829513892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45933.792829513892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45933.792829513892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45933.792829513892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45933.792829513892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45933.792829513892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45933.792829513892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45933.792829513892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45933.792829513892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45933.792829513892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45933.792829513892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45933.792829513892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45933.792829513892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45933.792829513892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45933.792829513892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45933.792829513892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45933.792829513892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45933.792829513892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45933.792829513892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45933.792829513892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45933.792829513892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45933.792829513892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45933.792829513892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45933.792829513892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45933.792829513892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45933.792829513892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45933.792829513892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45933.792829513892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45933.792829513892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45933.792829513892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45933.792829513892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45933.792829513892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45933.792829513892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45933.792829513892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45933.792829513892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45933.792829513892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45933.792829513892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45933.792829513892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45933.792829513892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45933.792829513892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45933.792829513892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45933.792829513892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45933.792829513892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45933.792829513892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45933.792829513892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45933.792829513892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45933.792829513892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45933.792829513892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45933.792829513892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45933.792829513892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45933.792829513892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45933.792829513892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45933.792829513892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45933.792829513892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45933.792829513892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45933.792829513892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45933.792829513892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45933.792829513892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45933.792829513892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45933.792829513892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45933.792829513892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45933.792829513892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45933.792829513892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45933.792829513892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45933.792829513892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45933.792829513892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45933.792829513892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45933.792829513892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45933.792829513892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45933.792829513892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45933.792829513892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45933.792829513892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45933.792829513892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45933.792829513892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45933.792829513892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45933.792829513892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45933.792829513892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45933.792829513892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45933.792829513892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45933.792829513892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45933.792829513892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45933.792829513892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45933.792829513892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45933.792829513892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45933.792829513892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45933.792829513892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45933.792829513892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45933.792829513892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45933.792829513892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45933.792829513892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45933.792829513892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45933.792829513892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45933.792829513892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45933.792829513892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45933.792829513892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45933.792829513892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45933.792829513892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45933.792829513892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45933.792829513892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45933.792829513892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45933.792829513892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45933.792829513892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45933.792829513892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45933.792829513892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45933.792829513892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45933.792829513892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45933.792829513892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45933.792829513892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45933.792829513892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45933.792829513892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45933.792829513892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45933.792829513892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45933.792829513892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45933.792829513892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45933.792829513892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45933.792829513892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45933.792829513892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45933.792829513892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45933.792829513892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45933.792829513892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45933.792829513892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45933.792829513892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45933.792829513892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45933.792829513892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45933.792829513892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45933.792829513892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45933.792829513892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45933.792829513892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45933.792829513892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45933.792829513892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45933.792829513892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45933.792829513892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45933.792829513892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45933.792829513892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45933.792829513892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45933.792829513892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45933.792829513892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45933.792829513892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45933.792829513892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45933.792829513892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45933.792829513892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45933.792829513892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45933.792829513892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45933.792829513892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45933.792829513892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45933.792829513892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45933.792829513892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45933.792829513892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45933.792829513892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45933.792829513892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45933.792829513892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45933.792829513892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45933.792829513892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45933.792829513892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45933.792829513892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45933.792829513892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45933.792829513892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45933.792829513892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45933.792829513892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45933.792829513892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45933.792829513892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45933.792829513892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45933.792829513892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45933.792829513892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45933.792829513892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45933.792829513892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45933.792829513892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45933.792829513892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45933.792829513892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45933.792829513892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45933.792829513892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45933.792829513892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45933.792829513892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45933.792829513892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45933.792829513892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45933.792829513892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45933.792829513892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45933.792829513892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45933.792829513892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45933.792829513892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45933.792829513892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45933.792829513892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45933.792829513892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45933.792829513892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45933.792829513892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45933.792829513892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45933.792829513892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45933.792829513892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45933.792829513892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45933.792829513892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45933.792829513892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45933.792829513892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45933.792829513892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45933.792829513892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45933.792829513892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45933.792829513892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45933.792829513892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45933.792829513892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45933.792829513892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45933.792829513892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45933.792829513892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45933.792829513892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45933.792829513892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45933.792829513892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45933.792829513892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45933.792829513892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45933.792829513892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45933.792829513892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45933.792829513892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45933.792829513892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45933.792829513892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45933.792829513892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45933.792829513892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45933.792829513892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45933.792829513892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45933.792829513892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45933.792829513892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45933.792829513892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45933.792829513892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45933.792829513892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45933.792829513892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45933.792829513892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45933.792829513892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45933.792829513892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45933.792829513892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45933.792829513892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45933.792829513892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45933.792829513892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45933.792829513892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45933.792829513892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45933.792829513892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45933.792829513892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45933.792829513892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45933.792829513892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45933.792829513892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45933.792829513892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45933.792829513892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45933.792829513892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45933.792829513892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45933.792829513892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45933.792829513892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45933.792829513892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45933.792829513892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45933.792829513892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45933.792829513892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45933.792829513892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45933.792829513892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45933.792829513892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45933.792829513892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45933.792829513892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45933.792829513892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45933.792829513892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45933.792829513892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45933.792829513892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45933.792829513892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45933.792829513892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45933.792829513892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45933.792829513892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45933.792829513892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45933.792829513892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45933.792829513892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45933.792829513892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45933.792829513892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45933.792829513892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45933.792829513892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45933.792829513892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45933.792829513892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45933.792829513892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45933.792829513892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45933.792829513892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45933.792829513892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45933.792829513892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45933.792829513892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45933.792829513892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45933.792829513892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45933.792829513892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45933.792829513892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45933.792829513892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45933.792829513892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45933.792829513892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45933.792829513892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45933.792829513892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45933.792829513892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45933.792829513892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45933.792829513892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45933.792829513892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45933.792829513892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45933.792829513892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45933.792829513892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45933.792829513892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45933.792829513892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45933.792829513892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45933.792829513892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45933.792829513892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45933.792829513892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45933.792829513892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45933.792829513892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45933.792829513892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45933.792829513892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45933.792829513892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45933.792829513892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45933.792829513892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45933.792829513892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45933.792829513892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45933.792829513892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45933.792829513892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45933.792829513892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45933.792829513892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45933.792829513892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45933.792829513892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45933.792829513892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45933.792829513892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45933.792829513892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45933.792829513892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45933.792829513892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45933.792829513892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45933.792829513892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45933.792829513892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45933.792829513892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45933.792829513892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45933.792829513892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45933.792829513892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45933.792829513892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45933.792829513892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45933.792829513892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45933.792829513892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45933.792829513892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45933.792829513892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45933.792829513892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45933.792829513892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45933.792829513892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45933.792829513892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45933.792829513892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45933.792829513892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45933.792829513892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45933.792829513892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45933.792829513892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45933.792829513892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45933.792829513892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45933.792829513892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45933.792829513892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45933.792829513892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45933.792829513892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45933.792829513892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45933.792829513892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45933.792829513892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45933.792829513892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45933.792829513892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45933.792829513892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45933.792829513892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45933.792829513892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45933.792829513892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45933.792829513892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45933.792829513892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45933.792829513892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45933.792829513892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45933.792829513892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45933.792829513892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45933.792829513892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45933.792829513892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45933.792829513892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45933.792829513892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45933.792829513892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45933.792829513892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45933.792829513892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45933.792829513892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45933.792829513892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45933.792829513892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45933.792829513892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45933.792829513892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45933.792829513892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45933.792829513892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45933.792829513892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45933.792829513892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45933.792829513892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45933.792829513892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45933.792829513892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45933.792829513892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45933.792829513892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45933.792829513892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45933.792829513892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45933.792829513892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45933.792829513892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45933.792829513892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45933.792829513892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45933.792829513892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45933.792829513892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45933.792829513892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45933.792829513892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45933.792829513892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45933.792829513892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45933.792829513892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45933.792829513892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45933.792829513892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45933.792829513892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45933.792829513892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45933.792829513892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45933.792829513892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45933.792829513892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45933.792829513892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45933.792829513892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45933.792829513892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45933.792829513892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45933.792829513892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45933.792829513892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45933.792829513892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45933.792829513892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45933.792829513892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45933.792829513892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45933.792829513892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45933.792829513892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45933.792829513892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45933.792829513892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45933.792829513892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45933.792829513892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45933.792829513892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45933.792829513892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45933.792829513892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45933.792829513892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45933.792829513892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45933.792829513892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45933.792829513892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45933.792829513892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45933.792829513892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45933.792829513892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45933.792829513892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45933.792829513892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45933.792829513892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45933.792829513892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45933.792829513892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45933.792829513892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45933.792829513892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45933.792829513892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45933.792829513892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45933.792829513892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45933.792829513892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45933.792829513892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45933.792829513892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45933.792829513892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45933.792829513892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45933.792829513892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45933.792829513892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45933.792829513892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45933.792829513892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45933.792829513892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45933.792829513892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45933.792829513892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45933.792829513892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45933.792829513892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45933.792829513892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45933.792829513892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45933.792829513892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45933.792829513892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45933.792829513892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45933.792829513892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45933.792829513892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45933.792829513892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45933.792829513892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45933.792829513892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45933.792829513892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45933.792829513892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45933.792829513892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45933.792829513892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45933.792829513892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45933.792829513892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45933.792829513892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45933.792829513892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45933.792829513892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45933.792829513892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45933.792829513892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45933.792829513892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45933.792829513892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45933.792829513892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45933.792829513892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45933.792829513892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45933.792829513892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45933.792829513892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45933.792829513892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45933.792829513892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45933.792829513892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45933.792829513892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45933.792829513892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45933.792829513892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45933.792829513892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45933.792829513892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45933.792829513892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45933.792829513892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45933.792829513892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45933.792829513892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45933.792829513892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45933.792829513892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45933.792829513892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45933.792829513892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45933.792829513892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45933.792829513892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45933.792829513892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45933.792829513892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45933.792829513892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45933.792829513892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45933.792829513892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45933.792829513892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45933.792829513892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45933.792829513892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45933.792829513892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45933.792829513892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45933.792829513892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45933.792829513892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45933.792829513892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45933.792829513892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45933.792829513892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45933.792829513892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45933.792829513892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45933.792829513892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45933.792829513892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45933.792829513892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45933.792829513892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45933.792829513892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45933.792829513892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45933.792829513892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45933.792829513892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45933.792829513892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45933.792829513892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45933.792829513892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45933.792829513892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45933.792829513892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45933.792829513892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45933.792829513892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45933.792829513892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45933.792829513892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45933.792829513892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45933.792829513892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45933.792829513892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45933.792829513892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45933.792829513892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45933.792829513892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45933.792829513892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45933.792829513892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45933.792829513892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45933.792829513892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45933.792829513892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45933.792829513892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45933.792829513892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45933.792829513892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45933.792829513892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45933.792829513892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45933.792829513892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45933.792829513892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45933.792829513892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45933.792829513892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45933.792829513892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45933.792829513892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45933.792829513892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45933.792829513892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45933.792829513892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45933.792829513892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45933.792829513892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45933.792829513892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45933.792829513892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45933.792829513892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45933.792829513892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45933.792829513892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45933.792829513892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45933.792829513892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45933.792829513892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45933.792829513892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45933.792829513892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45933.792829513892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45933.792829513892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45933.792829513892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45933.792829513892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45933.792829513892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45933.792829513892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45933.792829513892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45933.792829513892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45933.792829513892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45933.792829513892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45933.792829513892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45933.792829513892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45933.792829513892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45933.792829513892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45933.792829513892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45933.792829513892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45933.792829513892</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E4" sqref="E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230.31211168981099</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2.9025515046305372</v>
      </c>
      <c r="H3" s="113">
        <v>45930.847372685188</v>
      </c>
      <c r="I3" s="110" t="str">
        <f>IFERROR(VLOOKUP(D3,DB!A:F,6,0),"")</f>
        <v>SCECO</v>
      </c>
      <c r="J3" s="110" t="str">
        <f>IFERROR(VLOOKUP(D3,DB!A:G,7,0),"")</f>
        <v>In progress</v>
      </c>
      <c r="K3" s="115" t="s">
        <v>39056</v>
      </c>
      <c r="L3" s="107" t="str">
        <f>IFERROR(VLOOKUP(D3,DB!A:I,9,0),"")</f>
        <v>Latis</v>
      </c>
    </row>
    <row r="4" spans="1:16" ht="15" customHeight="1">
      <c r="A4" s="110"/>
      <c r="B4" s="110" t="str">
        <f>IFERROR(VLOOKUP(D4,DB!A:K,11,0),"")</f>
        <v/>
      </c>
      <c r="C4" s="111"/>
      <c r="D4" s="107"/>
      <c r="E4" s="112"/>
      <c r="F4" s="113"/>
      <c r="G4" s="114">
        <f ca="1">IFERROR(NOW()-F4,"")</f>
        <v>45933.792829282407</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45933.792829282407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45933.792829282407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45933.792829282407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45933.792829282407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45933.792829282407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45933.792829282407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45933.792829282407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45933.792829282407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45933.792829282407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45933.792829282407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45933.792829282407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45933.792829282407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45933.792829282407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45933.792829282407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45933.792829282407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45933.792829282407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45933.792829282407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45933.792829282407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45933.792829282407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45933.792829282407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45933.792829282407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45933.792829282407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45933.792829282407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45933.792829282407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45933.792829282407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45933.792829282407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45933.792829282407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45933.792829282407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45933.792829282407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45933.792829282407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45933.792829282407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45933.792829282407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45933.792829282407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45933.792829282407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45933.792829282407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45933.792829282407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45933.792829282407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45933.792829282407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45933.792829282407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45933.792829282407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45933.792829282407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45933.792829282407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45933.792829282407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45933.792829282407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45933.792829282407</v>
      </c>
      <c r="H49" s="113"/>
      <c r="I49" s="110" t="str">
        <f>IFERROR(VLOOKUP(D49,DB!A:F,6,0),"")</f>
        <v/>
      </c>
      <c r="J49" s="110" t="str">
        <f>IFERROR(VLOOKUP(D49,DB!A:G,7,0),"")</f>
        <v/>
      </c>
      <c r="K49" s="115"/>
      <c r="L49" s="10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39057</v>
      </c>
      <c r="B2" s="37" t="str">
        <f>IFERROR(VLOOKUP(D2,DB!A:K,11,0),"")</f>
        <v>R5</v>
      </c>
      <c r="C2" s="37">
        <v>3</v>
      </c>
      <c r="D2" s="37" t="s">
        <v>36000</v>
      </c>
      <c r="E2" s="37" t="s">
        <v>38964</v>
      </c>
      <c r="F2" s="38">
        <v>45891.832060185188</v>
      </c>
      <c r="G2" s="39">
        <f t="shared" ref="G2" ca="1" si="0">IFERROR(NOW()-F2,"-")</f>
        <v>41.960769328703464</v>
      </c>
      <c r="H2" s="38">
        <v>45891.790393518517</v>
      </c>
      <c r="I2" s="37" t="str">
        <f>IFERROR(VLOOKUP(D2,DB!A:F,6,0),"")</f>
        <v>Generator-SG</v>
      </c>
      <c r="J2" s="37" t="str">
        <f>IFERROR(VLOOKUP(D2,DB!A:G,7,0),"")</f>
        <v>Vandalized</v>
      </c>
      <c r="K2" s="37" t="s">
        <v>39058</v>
      </c>
      <c r="L2" s="37" t="str">
        <f>IFERROR(VLOOKUP(D2,DB!A:I,9,0),"")</f>
        <v>Latis</v>
      </c>
      <c r="M2" s="136"/>
    </row>
    <row r="3" spans="1:13" ht="30.75">
      <c r="A3" s="37" t="s">
        <v>39059</v>
      </c>
      <c r="B3" s="37" t="str">
        <f>IFERROR(VLOOKUP(D3,DB!A:K,11,0),"")</f>
        <v>R5</v>
      </c>
      <c r="C3" s="37">
        <v>1</v>
      </c>
      <c r="D3" s="37" t="s">
        <v>31295</v>
      </c>
      <c r="E3" s="37" t="s">
        <v>39043</v>
      </c>
      <c r="F3" s="38">
        <v>45926.188877314817</v>
      </c>
      <c r="G3" s="39">
        <f ca="1">IFERROR(NOW()-F3,"-")</f>
        <v>7.6039519675905467</v>
      </c>
      <c r="H3" s="38">
        <v>45926.158159722225</v>
      </c>
      <c r="I3" s="37" t="str">
        <f>IFERROR(VLOOKUP(D3,DB!A:F,6,0),"")</f>
        <v>SCECO</v>
      </c>
      <c r="J3" s="37" t="str">
        <f>IFERROR(VLOOKUP(D3,DB!A:G,7,0),"")</f>
        <v>Good</v>
      </c>
      <c r="K3" s="37" t="s">
        <v>39060</v>
      </c>
      <c r="L3" s="37" t="str">
        <f>IFERROR(VLOOKUP(D3,DB!A:I,9,0),"")</f>
        <v>Latis</v>
      </c>
      <c r="M3" s="136"/>
    </row>
    <row r="4" spans="1:13" ht="15">
      <c r="A4" s="37"/>
      <c r="B4" s="37" t="str">
        <f>IFERROR(VLOOKUP(D4,DB!A:K,11,0),"")</f>
        <v/>
      </c>
      <c r="C4" s="37"/>
      <c r="D4" s="37"/>
      <c r="E4" s="37"/>
      <c r="F4" s="38"/>
      <c r="G4" s="39">
        <f ca="1">IFERROR(NOW()-F4,"-")</f>
        <v>45933.792829282407</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45933.792829282407</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45933.792829282407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45933.792829282407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45933.792829282407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45933.792829282407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45933.792829282407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45933.792829282407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45933.792829282407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45933.792829282407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45933.792829282407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45933.792829282407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45933.792829282407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45933.792829282407</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45933.792829282407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45933.792829282407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45933.792829282407</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45933.792829282407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45933.792829282407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45933.792829282407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45933.792829282407</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45933.792829282407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45933.792829282407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45933.792829282407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45933.792829282407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45933.792829282407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45933.792829282407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45933.792829282407</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45933.792829282407</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45933.792829282407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45933.792829282407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45933.792829282407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45933.792829282407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45933.792829282407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45933.792829282407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45933.792829282407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45933.792829282407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45933.792829282407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45933.792829282407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45933.792829282407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45933.792829282407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45933.792829282407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45933.792829282407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45933.792829282407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45933.792829282407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45933.792829282407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45933.792829282407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45933.792829282407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45933.792829282407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45933.792829282407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45933.792829282407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45933.792829282407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45933.792829282407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45933.792829282407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45933.792829282407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45933.792829282407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45933.792829282407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45933.792829282407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45933.792829282407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45933.792829282407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45933.792829282407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45933.792829282407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45933.792829282407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45933.792829282407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45933.792829282407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45933.792829282407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45933.792829282407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45933.792829282407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45933.792829282407</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45933.792829282407</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45933.792829282407</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45933.792829282407</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45933.792829282407</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45933.792829282407</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45933.792829282407</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45933.792829282407</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45933.792829282407</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45933.792829282407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45933.792829282407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45933.792829282407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45933.792829282407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45933.792829282407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45933.792829282407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45933.792829282407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45933.792829282407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45933.792829282407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45933.792829282407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45933.792829282407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45933.792829282407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45933.792829282407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45933.792829282407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45933.792829282407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45933.792829282407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45933.792829282407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45933.792829282407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45933.792829282407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45933.792829282407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45933.792829282407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45933.792829282407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45933.792829282407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45933.792829282407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45933.792829282407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45933.792829282407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45933.792829282407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45933.792829282407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45933.792829282407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45933.792829282407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45933.792829282407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45933.792829282407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45933.792829282407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45933.792829282407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45933.792829282407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45933.792829282407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45933.792829282407</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45933.792829282407</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45933.792829282407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45933.792829282407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45933.792829282407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45933.792829282407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45933.792829282407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45933.792829282407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45933.792829282407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45933.792829282407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45933.792829282407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45933.792829282407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45933.792829282407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45933.792829282407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45933.792829282407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45933.792829282407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45933.792829282407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45933.792829282407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45933.792829282407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45933.792829282407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45933.792829282407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45933.792829282407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45933.792829282407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45933.792829282407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45933.792829282407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45933.792829282407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45933.792829282407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45933.792829282407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45933.792829282407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45933.792829282407</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45933.792829282407</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45933.792829282407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45933.792829282407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45933.792829282407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45933.792829282407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45933.792829282407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45933.792829282407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45933.792829282407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45933.792829282407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45933.792829282407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45933.792829282407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45933.792829282407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45933.792829282407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45933.792829282407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45933.792829282407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45933.792829282407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45933.792829282407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45933.792829282407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45933.792829282407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45933.792829282407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45933.792829282407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45933.792829282407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45933.792829282407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45933.792829282407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45933.792829282407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45933.792829282407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45933.792829282407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45933.792829282407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45933.792829282407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45933.792829282407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45933.792829282407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45933.792829282407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45933.792829282407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45933.792829282407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45933.792829282407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45933.792829282407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45933.792829282407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45933.792829282407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45933.792829282407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45933.792829282407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45933.792829282407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45933.792829282407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45933.792829282407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45933.792829282407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45933.792829282407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45933.792829282407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45933.792829282407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45933.792829282407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45933.792829282407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45933.792829282407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45933.792829282407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45933.792829282407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45933.792829282407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45933.792829282407</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45933.792829282407</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5"/>
  <sheetViews>
    <sheetView workbookViewId="0">
      <selection activeCell="K10" sqref="K10"/>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39061</v>
      </c>
      <c r="B2" s="137" t="s">
        <v>5398</v>
      </c>
      <c r="C2" s="137">
        <v>1</v>
      </c>
      <c r="D2" s="137" t="s">
        <v>32861</v>
      </c>
      <c r="E2" s="137" t="s">
        <v>39062</v>
      </c>
      <c r="F2" s="138">
        <v>45929.14371527778</v>
      </c>
      <c r="G2" s="139">
        <f ca="1">IFERROR(NOW()-F2,"-")</f>
        <v>4.6491140046273358</v>
      </c>
      <c r="H2" s="137">
        <v>45929.455266203702</v>
      </c>
      <c r="I2" s="137" t="str">
        <f>IFERROR(VLOOKUP(D2,DB!A:F,6,0),"")</f>
        <v>SCECO</v>
      </c>
      <c r="J2" s="137" t="str">
        <f>IFERROR(VLOOKUP(D2,DB!A:G,7,0),"")</f>
        <v>In progress</v>
      </c>
      <c r="K2" s="137" t="s">
        <v>39063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39064</v>
      </c>
      <c r="B3" s="137" t="s">
        <v>5398</v>
      </c>
      <c r="C3" s="137">
        <v>1</v>
      </c>
      <c r="D3" s="137" t="s">
        <v>34463</v>
      </c>
      <c r="E3" s="137" t="s">
        <v>39062</v>
      </c>
      <c r="F3" s="138">
        <v>45926.772847222222</v>
      </c>
      <c r="G3" s="139">
        <f ca="1">IFERROR(NOW()-F3,"-")</f>
        <v>7.0199820601847023</v>
      </c>
      <c r="H3" s="137">
        <v>45927.449074074102</v>
      </c>
      <c r="I3" s="137" t="str">
        <f>IFERROR(VLOOKUP(D3,DB!A:F,6,0),"")</f>
        <v>SCECO</v>
      </c>
      <c r="J3" s="137" t="str">
        <f>IFERROR(VLOOKUP(D3,DB!A:G,7,0),"")</f>
        <v>Weak</v>
      </c>
      <c r="K3" s="137" t="s">
        <v>39063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39065</v>
      </c>
      <c r="B4" s="137" t="s">
        <v>5398</v>
      </c>
      <c r="C4" s="137">
        <v>1</v>
      </c>
      <c r="D4" s="137" t="s">
        <v>33408</v>
      </c>
      <c r="E4" s="137" t="s">
        <v>38964</v>
      </c>
      <c r="F4" s="138">
        <v>45932.818645833337</v>
      </c>
      <c r="G4" s="139">
        <f ca="1">IFERROR(NOW()-F4,"-")</f>
        <v>0.97418344907055143</v>
      </c>
      <c r="H4" s="138">
        <v>45931.969363425924</v>
      </c>
      <c r="I4" s="137" t="str">
        <f>IFERROR(VLOOKUP(D4,DB!A:F,6,0),"")</f>
        <v>SCECO</v>
      </c>
      <c r="J4" s="137" t="str">
        <f>IFERROR(VLOOKUP(D4,DB!A:G,7,0),"")</f>
        <v>Dead</v>
      </c>
      <c r="K4" s="137" t="s">
        <v>39063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39066</v>
      </c>
      <c r="B5" s="137" t="str">
        <f>IFERROR(VLOOKUP(D5,DB!A:K,11,0),"")</f>
        <v>R6</v>
      </c>
      <c r="C5" s="137">
        <v>2</v>
      </c>
      <c r="D5" s="137" t="s">
        <v>32685</v>
      </c>
      <c r="E5" s="137" t="s">
        <v>38964</v>
      </c>
      <c r="F5" s="140">
        <v>45933.705069444448</v>
      </c>
      <c r="G5" s="137">
        <f ca="1">IFERROR(NOW()-F5,"-")</f>
        <v>8.7759837959310971E-2</v>
      </c>
      <c r="H5" s="140">
        <v>45933.724652777775</v>
      </c>
      <c r="I5" s="137" t="str">
        <f>IFERROR(VLOOKUP(D5,DB!A:F,6,0),"")</f>
        <v>SCECO</v>
      </c>
      <c r="J5" s="137" t="str">
        <f>IFERROR(VLOOKUP(D5,DB!A:G,7,0),"")</f>
        <v>Dead</v>
      </c>
      <c r="K5" s="137" t="s">
        <v>39067</v>
      </c>
      <c r="L5" s="137" t="str">
        <f>IFERROR(VLOOKUP(D5,DB!A:I,9,0),"")</f>
        <v>Latis</v>
      </c>
    </row>
    <row r="6" spans="1:16383" ht="31.5" customHeight="1">
      <c r="A6" s="121" t="s">
        <v>39068</v>
      </c>
      <c r="B6" s="137" t="str">
        <f>IFERROR(VLOOKUP(D6,DB!A:K,11,0),"")</f>
        <v>R6</v>
      </c>
      <c r="C6" s="137">
        <v>1</v>
      </c>
      <c r="D6" s="137" t="s">
        <v>34839</v>
      </c>
      <c r="E6" s="137"/>
      <c r="F6" s="137"/>
      <c r="G6" s="137">
        <f ca="1">IFERROR(NOW()-F6,"-")</f>
        <v>45933.792829282407</v>
      </c>
      <c r="H6" s="137" t="s">
        <v>39069</v>
      </c>
      <c r="I6" s="137" t="str">
        <f>IFERROR(VLOOKUP(D6,DB!A:F,6,0),"")</f>
        <v>SCECO</v>
      </c>
      <c r="J6" s="137" t="str">
        <f>IFERROR(VLOOKUP(D6,DB!A:G,7,0),"")</f>
        <v>In progress</v>
      </c>
      <c r="K6" s="137" t="s">
        <v>39070</v>
      </c>
      <c r="L6" s="137" t="str">
        <f>IFERROR(VLOOKUP(D6,DB!A:I,9,0),"")</f>
        <v>Latis</v>
      </c>
    </row>
    <row r="7" spans="1:16383" ht="31.5" customHeight="1">
      <c r="A7" s="121"/>
      <c r="B7" s="137" t="str">
        <f>IFERROR(VLOOKUP(D7,DB!A:K,11,0),"")</f>
        <v/>
      </c>
      <c r="C7" s="137"/>
      <c r="D7" s="137"/>
      <c r="E7" s="137"/>
      <c r="F7" s="137"/>
      <c r="G7" s="137">
        <f ca="1">IFERROR(NOW()-F7,"-")</f>
        <v>45933.792829282407</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45933.792829282407</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45933.792829282407</v>
      </c>
      <c r="H9" s="137"/>
      <c r="I9" s="137" t="str">
        <f>IFERROR(VLOOKUP(D9,DB!A:F,6,0),"")</f>
        <v/>
      </c>
      <c r="J9" s="137" t="str">
        <f>IFERROR(VLOOKUP(D9,DB!A:G,7,0),"")</f>
        <v/>
      </c>
      <c r="K9" s="137"/>
      <c r="L9" s="137" t="str">
        <f>IFERROR(VLOOKUP(D9,DB!A:I,9,0),"")</f>
        <v/>
      </c>
    </row>
    <row r="10" spans="1:16383" ht="31.5" customHeight="1">
      <c r="A10" s="121"/>
      <c r="B10" s="120" t="str">
        <f>IFERROR(VLOOKUP(D10,DB!A:K,11,0),"")</f>
        <v/>
      </c>
      <c r="C10" s="122"/>
      <c r="D10" s="120"/>
      <c r="E10" s="123"/>
      <c r="F10" s="124"/>
      <c r="G10" s="89">
        <f ca="1">IFERROR(NOW()-F10,"-")</f>
        <v>45933.792829282407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45933.792829282407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45933.792829282407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45933.792829282407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45933.792829282407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45933.792829282407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45933.792829282407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45933.792829282407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45933.792829282407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45933.792829282407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45933.792829282407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45933.792829282407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45933.792829282407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45933.792829282407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45933.792829282407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45933.792829282407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45933.792829282407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45933.792829282407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45933.792829282407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45933.792829282407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45933.792829282407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45933.792829282407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45933.792829282407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45933.792829282407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45933.792829282407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45933.792829282407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45933.792829282407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45933.792829282407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45933.792829282407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45933.792829282407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45933.792829282407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45933.792829282407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45933.792829282407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45933.792829282407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45933.792829282407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45933.792829282407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45933.792829282407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45933.792829282407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45933.792829282407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45933.792829282407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45933.792829282407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45933.792829282407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45933.792829282407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45933.792829282407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45933.792829282407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45933.792829282407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45933.792829282407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45933.792829282407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45933.792829282407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45933.792829282407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45933.792829282407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45933.792829282407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45933.792829282407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45933.792829282407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45933.792829282407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45933.792829282407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45933.792829282407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45933.792829282407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45933.792829282407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45933.792829282407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45933.792829282407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45933.792829282407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45933.792829282407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45933.792829282407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45933.792829282407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45933.792829282407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45933.792829282407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45933.792829282407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45933.792829282407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45933.792829282407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45933.792829282407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45933.792829282407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45933.792829282407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45933.792829282407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45933.792829282407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45933.792829282407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45933.792829282407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45933.792829282407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45933.792829282407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45933.792829282407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45933.792829282407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45933.792829282407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45933.792829282407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45933.792829282407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45933.792829282407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45933.792829282407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45933.792829282407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45933.792829282407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45933.792829282407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45933.792829282407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45933.792829282407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45933.792829282407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45933.792829282407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45933.792829282407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45933.792829282407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45933.792829282407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45933.792829282407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45933.792829282407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45933.792829282407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45933.792829282407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45933.792829282407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45933.792829282407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45933.792829282407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45933.792829282407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45933.792829282407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45933.792829282407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45933.792829282407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45933.792829282407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45933.792829282407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45933.792829282407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45933.792829282407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45933.792829282407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45933.792829282407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45933.792829282407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45933.792829282407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45933.792829282407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45933.792829282407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45933.792829282407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45933.792829282407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45933.792829282407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45933.792829282407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45933.792829282407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45933.792829282407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45933.792829282407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45933.792829282407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45933.792829282407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45933.792829282407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45933.792829282407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45933.792829282407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45933.792829282407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45933.792829282407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45933.792829282407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45933.792829282407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45933.792829282407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45933.792829282407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45933.792829282407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45933.792829282407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45933.792829282407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45933.792829282407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45933.792829282407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45933.792829282407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45933.792829282407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45933.792829282407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45933.792829282407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45933.792829282407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45933.792829282407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45933.792829282407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45933.792829282407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45933.792829282407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45933.792829282407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45933.792829282407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45933.792829282407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45933.792829282407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45933.792829282407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45933.792829282407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45933.792829282407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45933.792829282407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45933.792829282407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45933.792829282407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45933.792829282407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45933.792829282407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45933.792829282407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45933.792829282407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45933.792829282407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45933.792829282407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45933.792829282407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45933.792829282407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45933.792829282407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45933.792829282407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45933.792829282407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45933.792829282407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45933.792829282407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45933.792829282407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45933.792829282407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45933.792829282407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45933.792829282407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45933.792829282407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45933.792829282407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45933.792829282407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45933.792829282407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45933.792829282407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45933.792829282407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45933.792829282407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45933.792829282407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45933.792829282407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45933.792829282407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45933.792829282407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45933.792829282407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45933.792829282407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45933.792829282407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45933.792829282407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45933.792829282407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45933.792829282407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45933.792829282407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45933.792829282407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45933.792829282407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45933.792829282407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45933.792829282407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45933.792829282407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45933.792829282407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45933.792829282407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45933.792829282407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45933.792829282407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45933.792829282407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45933.792829282407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45933.792829282407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45933.792829282407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45933.792829282407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45933.792829282407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45933.792829282407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45933.792829282407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45933.792829282407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45933.792829282407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45933.792829282407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45933.792829282407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45933.792829282407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45933.792829282407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45933.792829282407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45933.792829282407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45933.792829282407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45933.792829282407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45933.792829282407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45933.792829282407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45933.792829282407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45933.792829282407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45933.792829282407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45933.792829282407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45933.792829282407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45933.792829282407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45933.792829282407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45933.792829282407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45933.792829282407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45933.792829282407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45933.792829282407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45933.792829282407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45933.792829282407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45933.792829282407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45933.792829282407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45933.792829282407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45933.792829282407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45933.792829282407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45933.792829282407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45933.792829282407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45933.792829282407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45933.792829282407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45933.792829282407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45933.792829282407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45933.792829282407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45933.792829282407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45933.792829282407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45933.792829282407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45933.792829282407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45933.792829282407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45933.792829282407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45933.792829282407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45933.792829282407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45933.792829282407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45933.792829282407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45933.792829282407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45933.792829282407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45933.792829282407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45933.792829282407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45933.792829282407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45933.792829282407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45933.792829282407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45933.792829282407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45933.792829282407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45933.792829282407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45933.792829282407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45933.792829282407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45933.792829282407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45933.792829282407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45933.792829282407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45933.792829282407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45933.792829282407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45933.792829282407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45933.792829282407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45933.792829282407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45933.792829282407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45933.792829282407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45933.792829282407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45933.792829282407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45933.792829282407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45933.792829282407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45933.792829282407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45933.792829282407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45933.792829282407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45933.792829282407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45933.792829282407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45933.792829282407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45933.792829282407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45933.792829282407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45933.792829282407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45933.792829282407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45933.792829282407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45933.792829282407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45933.792829282407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45933.792829282407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45933.792829282407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45933.792829282407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45933.792829282407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45933.792829282407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45933.792829282407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45933.792829282407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45933.792829282407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45933.792829282407</v>
      </c>
      <c r="H315" s="124"/>
      <c r="I315" s="120" t="str">
        <f>IFERROR(VLOOKUP(D315,DB!A:F,6,0),"")</f>
        <v/>
      </c>
      <c r="J315" s="119" t="str">
        <f>IFERROR(VLOOKUP(D315,DB!A:G,7,0),"")</f>
        <v/>
      </c>
      <c r="K315" s="125"/>
      <c r="L315" s="126" t="str">
        <f>IFERROR(VLOOKUP(D315,DB!A:I,9,0),"")</f>
        <v/>
      </c>
    </row>
  </sheetData>
  <dataValidations count="2">
    <dataValidation allowBlank="1" showInputMessage="1" showErrorMessage="1" sqref="E1" xr:uid="{380493DB-286A-4683-AF55-C78F04945A49}"/>
    <dataValidation type="list" allowBlank="1" showInputMessage="1" showErrorMessage="1" sqref="E5:E3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2025-10-03T16:03:36Z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