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57" documentId="13_ncr:1_{F6CB121F-512D-4AA6-A0C1-0FB36C537598}" xr6:coauthVersionLast="47" xr6:coauthVersionMax="47" xr10:uidLastSave="{E0A30268-2A1A-4984-8922-1E9754F48D08}"/>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<sst xmlns="http://schemas.openxmlformats.org/spreadsheetml/2006/main" count="178619" uniqueCount="39090">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</sst>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274.50500081018254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45937.453426736109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45937.453426736109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45937.453426736109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45937.453426736109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45937.453426736109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45937.453426736109</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45937.453426736109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45937.453426736109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45937.453426736109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45937.453426736109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45937.453426736109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45937.453426736109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45937.453426736109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45937.453426736109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45937.453426736109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45937.453426736109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45937.453426736109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45937.453426736109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45937.453426736109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45937.453426736109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45937.453426736109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45937.453426736109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45937.453426736109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45937.453426736109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45937.453426736109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45937.453426736109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45937.453426736109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45937.453426736109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45937.453426736109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45937.453426736109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45937.453426736109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45937.453426736109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45937.453426736109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45937.453426736109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45937.453426736109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45937.453426736109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45937.453426736109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45937.453426736109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45937.453426736109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45937.453426736109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45937.453426736109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45937.453426736109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45937.453426736109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45937.453426736109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45937.453426736109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45937.453426736109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45937.453426736109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45937.453426736109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45937.453426736109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45937.453426736109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45937.453426736109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45937.453426736109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45937.453426736109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45937.453426736109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45937.453426736109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45937.453426736109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45937.453426736109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45937.453426736109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45937.453426736109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45937.453426736109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45937.453426736109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45937.453426736109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45937.453426736109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45937.453426736109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45937.453426736109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45937.453426736109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45937.453426736109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45937.453426736109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45937.453426736109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45937.453426736109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45937.453426736109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45937.453426736109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45937.453426736109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45937.453426736109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45937.453426736109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45937.453426736109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45937.453426736109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45937.453426736109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45937.453426736109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45937.453426736109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45937.453426736109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45937.453426736109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45937.453426736109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45937.453426736109</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45937.453426736109</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45937.453426736109</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130.72634340277727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112.4535887731472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26514</v>
      </c>
      <c r="E5" s="123" t="s">
        <v>38964</v>
      </c>
      <c r="F5" s="124">
        <v>45936.871932870374</v>
      </c>
      <c r="G5" s="125">
        <f ca="1">IFERROR(NOW()-F5,"-")</f>
        <v>0.58149386573495576</v>
      </c>
      <c r="H5" s="124">
        <v>45936.866377314815</v>
      </c>
      <c r="I5" s="18" t="str">
        <f>IFERROR(VLOOKUP(D5,DB!A:F,6,0),"")</f>
        <v>Power Cube</v>
      </c>
      <c r="J5" s="18" t="str">
        <f>IFERROR(VLOOKUP(D5,DB!A:G,7,0),"")</f>
        <v>Good+No BB Design</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39052</v>
      </c>
      <c r="B6" s="18" t="str">
        <f>IFERROR(VLOOKUP(D6,DB!A:K,11,0),"")</f>
        <v>R2</v>
      </c>
      <c r="C6" s="18">
        <v>1</v>
      </c>
      <c r="D6" s="18" t="s">
        <v>25408</v>
      </c>
      <c r="E6" s="123" t="s">
        <v>38964</v>
      </c>
      <c r="F6" s="124">
        <v>45937.395624999997</v>
      </c>
      <c r="G6" s="125">
        <f ca="1">IFERROR(NOW()-F6,"-")</f>
        <v>5.7801736111287028E-2</v>
      </c>
      <c r="H6" s="124">
        <v>45937.390069444446</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45937.453426736109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45937.453426736109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45937.453426736109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45937.453426736109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45937.453426736109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45937.453426736109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45937.453426736109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45937.453426736109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45937.453426736109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45937.453426736109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45937.453426736109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45937.453426736109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45937.453426736109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45937.453426736109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45937.453426736109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45937.453426736109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45937.453426736109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45937.453426736109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45937.453426736109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45937.453426736109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45937.453426736109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45937.453426736109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45937.453426736109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45937.453426736109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45937.453426736109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45937.453426736109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45937.453426736109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45937.453426736109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45937.453426736109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45937.453426736109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45937.453426736109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45937.453426736109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45937.453426736109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45937.453426736109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45937.453426736109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45937.453426736109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45937.453426736109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45937.453426736109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45937.453426736109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45937.453426736109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45937.453426736109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45937.453426736109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45937.453426736109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45937.453426736109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45937.453426736109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45937.453426736109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45937.453426736109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45937.453426736109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45937.453426736109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45937.453426736109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45937.453426736109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45937.453426736109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45937.453426736109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45937.453426736109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45937.453426736109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45937.453426736109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45937.453426736109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45937.453426736109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45937.453426736109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45937.453426736109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45937.453426736109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45937.453426736109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45937.453426736109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45937.453426736109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45937.453426736109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45937.453426736109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45937.453426736109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45937.453426736109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45937.453426736109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45937.453426736109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45937.453426736109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45937.453426736109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45937.453426736109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45937.453426736109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45937.453426736109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45937.453426736109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45937.453426736109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45937.453426736109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45937.453426736109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45937.453426736109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45937.453426736109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45937.453426736109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45937.453426736109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45937.453426736109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45937.453426736109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45937.453426736109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45937.453426736109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45937.453426736109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45937.453426736109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45937.453426736109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45937.453426736109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45937.453426736109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45937.453426736109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45937.453426736109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45937.453426736109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45937.453426736109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45937.453426736109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45937.453426736109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45937.453426736109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45937.453426736109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45937.453426736109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45937.453426736109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45937.453426736109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45937.453426736109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45937.453426736109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45937.453426736109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45937.453426736109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45937.453426736109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45937.453426736109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45937.453426736109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45937.453426736109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45937.453426736109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45937.453426736109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45937.453426736109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45937.453426736109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45937.453426736109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45937.453426736109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45937.453426736109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45937.453426736109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45937.453426736109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45937.453426736109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45937.453426736109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45937.453426736109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45937.453426736109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45937.453426736109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45937.453426736109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45937.453426736109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45937.453426736109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45937.453426736109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45937.453426736109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45937.453426736109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45937.453426736109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45937.453426736109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45937.453426736109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45937.453426736109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45937.453426736109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45937.453426736109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45937.453426736109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45937.453426736109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45937.453426736109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45937.453426736109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45937.453426736109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45937.453426736109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45937.453426736109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45937.453426736109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45937.453426736109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45937.453426736109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45937.453426736109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45937.453426736109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45937.453426736109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45937.453426736109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45937.453426736109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45937.453426736109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45937.453426736109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45937.453426736109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45937.453426736109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45937.453426736109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45937.453426736109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45937.453426736109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45937.453426736109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45937.453426736109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45937.453426736109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45937.453426736109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45937.453426736109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45937.453426736109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45937.453426736109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45937.453426736109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45937.453426736109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45937.453426736109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45937.453426736109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45937.453426736109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45937.453426736109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45937.453426736109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45937.453426736109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45937.453426736109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45937.453426736109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45937.453426736109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45937.453426736109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45937.453426736109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45937.453426736109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45937.453426736109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45937.453426736109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45937.453426736109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45937.453426736109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45937.453426736109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45937.453426736109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45937.453426736109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45937.453426736109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45937.453426736109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45937.453426736109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45937.453426736109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45937.453426736109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45937.453426736109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45937.453426736109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45937.453426736109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45937.453426736109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45937.453426736109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45937.453426736109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45937.453426736109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45937.453426736109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45937.453426736109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45937.453426736109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45937.453426736109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45937.453426736109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45937.453426736109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45937.453426736109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45937.453426736109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45937.453426736109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45937.453426736109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45937.453426736109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45937.453426736109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45937.453426736109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45937.453426736109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45937.453426736109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45937.453426736109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45937.453426736109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45937.453426736109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45937.453426736109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45937.453426736109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45937.453426736109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45937.453426736109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45937.453426736109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45937.453426736109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45937.453426736109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45937.453426736109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45937.453426736109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45937.453426736109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45937.453426736109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45937.453426736109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45937.453426736109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45937.453426736109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45937.453426736109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45937.453426736109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row r="240" spans="1:88" ht="31.5" customHeight="1">
      <c r="A240" s="122"/>
      <c r="B240" s="18" t="str">
        <f>IFERROR(VLOOKUP(D240,DB!A:K,11,0),"")</f>
        <v/>
      </c>
      <c r="C240" s="18"/>
      <c r="D240" s="18"/>
      <c r="E240" s="123"/>
      <c r="F240" s="124"/>
      <c r="G240" s="125">
        <f ca="1">IFERROR(NOW()-F240,"-")</f>
        <v>45937.453426736109</v>
      </c>
      <c r="H240" s="124"/>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0"/>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18618</v>
      </c>
      <c r="E2" s="18" t="s">
        <v>38964</v>
      </c>
      <c r="F2" s="20">
        <v>45937.441365740742</v>
      </c>
      <c r="G2" s="21">
        <f t="shared" ref="G2:G35" ca="1" si="0">IFERROR(NOW()-F2,"-")</f>
        <v>1.206099536648253E-2</v>
      </c>
      <c r="H2" s="22">
        <v>45937.424837962964</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45937.453426736109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45937.453426736109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45937.453426736109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45937.453426736109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45937.453426736109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45937.453426736109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45937.453426736109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45937.453426736109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45937.453426736109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45937.453426736109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45937.453426736109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45937.453426736109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45937.453426736109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45937.453426736109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45937.453426736109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45937.453426736109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45937.453426736109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45937.453426736109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45937.453426736109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45937.453426736109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45937.453426736109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45937.453426736109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45937.453426736109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45937.453426736109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45937.453426736109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45937.453426736109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45937.453426736109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45937.453426736109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45937.453426736109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45937.453426736109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45937.453426736109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45937.453426736109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45937.453426736109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45937.453426736109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45937.453426736109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45937.453426736109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45937.453426736109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45937.453426736109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45937.453426736109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45937.453426736109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45937.453426736109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45937.453426736109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45937.453426736109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45937.453426736109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45937.453426736109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45937.453426736109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45937.453426736109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45937.453426736109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45937.453426736109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45937.453426736109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45937.453426736109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45937.453426736109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45937.453426736109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45937.453426736109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45937.453426736109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45937.453426736109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45937.453426736109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45937.453426736109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45937.453426736109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45937.453426736109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45937.453426736109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45937.453426736109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45937.453426736109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45937.453426736109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45937.453426736109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45937.453426736109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45937.453426736109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45937.453426736109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45937.453426736109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45937.453426736109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45937.453426736109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45937.453426736109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45937.453426736109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45937.453426736109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45937.453426736109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45937.453426736109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45937.453426736109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45937.453426736109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45937.453426736109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45937.453426736109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45937.453426736109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45937.453426736109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45937.453426736109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45937.453426736109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45937.453426736109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45937.453426736109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45937.453426736109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45937.453426736109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45937.453426736109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45937.453426736109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45937.453426736109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45937.453426736109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45937.453426736109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45937.453426736109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45937.453426736109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45937.453426736109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45937.453426736109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45937.453426736109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45937.453426736109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45937.453426736109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45937.453426736109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45937.453426736109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45937.453426736109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45937.453426736109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45937.453426736109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45937.453426736109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45937.453426736109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45937.453426736109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45937.453426736109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45937.453426736109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45937.453426736109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45937.453426736109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45937.453426736109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45937.453426736109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45937.453426736109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45937.453426736109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45937.453426736109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45937.453426736109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45937.453426736109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45937.453426736109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45937.453426736109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45937.453426736109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45937.453426736109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45937.453426736109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45937.453426736109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45937.453426736109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45937.453426736109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45937.453426736109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45937.453426736109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45937.453426736109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45937.453426736109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45937.453426736109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45937.453426736109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45937.453426736109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45937.453426736109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45937.453426736109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45937.453426736109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45937.453426736109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45937.453426736109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45937.453426736109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45937.453426736109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45937.453426736109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45937.453426736109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45937.453426736109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45937.453426736109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45937.453426736109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45937.453426736109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45937.453426736109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45937.453426736109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45937.453426736109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45937.453426736109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45937.453426736109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45937.453426736109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45937.453426736109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45937.453426736109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45937.453426736109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45937.453426736109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45937.453426736109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45937.453426736109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45937.453426736109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45937.453426736109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45937.453426736109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45937.453426736109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45937.453426736109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45937.453426736109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45937.453426736109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45937.453426736109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45937.453426736109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45937.453426736109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45937.453426736109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45937.453426736109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45937.453426736109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45937.453426736109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45937.453426736109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45937.453426736109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45937.453426736109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45937.453426736109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45937.453426736109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45937.453426736109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45937.453426736109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45937.453426736109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45937.453426736109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45937.453426736109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45937.453426736109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45937.453426736109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45937.453426736109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45937.453426736109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45937.453426736109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45937.453426736109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45937.453426736109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45937.453426736109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45937.453426736109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45937.453426736109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45937.453426736109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45937.453426736109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45937.453426736109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45937.453426736109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45937.453426736109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45937.453426736109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45937.453426736109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45937.453426736109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45937.453426736109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45937.453426736109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45937.453426736109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45937.453426736109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45937.453426736109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45937.453426736109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45937.453426736109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45937.453426736109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45937.453426736109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45937.453426736109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45937.453426736109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45937.453426736109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45937.453426736109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45937.453426736109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45937.453426736109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45937.453426736109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45937.453426736109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45937.453426736109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45937.453426736109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45937.453426736109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45937.453426736109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45937.453426736109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45937.453426736109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45937.453426736109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45937.453426736109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45937.453426736109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45937.453426736109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45937.453426736109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45937.453426736109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45937.453426736109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45937.453426736109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45937.453426736109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45937.453426736109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45937.453426736109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45937.453426736109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45937.453426736109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45937.453426736109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45937.453426736109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45937.453426736109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45937.453426736109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45937.453426736109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45937.453426736109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45937.453426736109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45937.453426736109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45937.453426736109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45937.453426736109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45937.453426736109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45937.453426736109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45937.453426736109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45937.453426736109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45937.453426736109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45937.453426736109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45937.453426736109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45937.453426736109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45937.453426736109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45937.453426736109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45937.453426736109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45937.453426736109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45937.453426736109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45937.453426736109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45937.453426736109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45937.453426736109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45937.453426736109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45937.453426736109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45937.453426736109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45937.453426736109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45937.453426736109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45937.453426736109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45937.453426736109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45937.453426736109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45937.453426736109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45937.453426736109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45937.453426736109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45937.453426736109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45937.453426736109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45937.453426736109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45937.453426736109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45937.453426736109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45937.453426736109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45937.453426736109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45937.453426736109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45937.453426736109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45937.453426736109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45937.453426736109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45937.453426736109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45937.453426736109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45937.453426736109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45937.453426736109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45937.453426736109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45937.453426736109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45937.453426736109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45937.453426736109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45937.453426736109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45937.453426736109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45937.453426736109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45937.453426736109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45937.453426736109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45937.453426736109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45937.453426736109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45937.453426736109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45937.453426736109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45937.453426736109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45937.453426736109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45937.453426736109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45937.453426736109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45937.453426736109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45937.453426736109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45937.453426736109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45937.453426736109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45937.453426736109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45937.453426736109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45937.453426736109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45937.453426736109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45937.453426736109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45937.453426736109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45937.453426736109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45937.453426736109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45937.453426736109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45937.453426736109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45937.453426736109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45937.453426736109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45937.453426736109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45937.453426736109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45937.453426736109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45937.453426736109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45937.453426736109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45937.453426736109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45937.453426736109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45937.453426736109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45937.453426736109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45937.453426736109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45937.453426736109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45937.453426736109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45937.453426736109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45937.453426736109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45937.453426736109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45937.453426736109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45937.453426736109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45937.453426736109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45937.453426736109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45937.453426736109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45937.453426736109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45937.453426736109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45937.453426736109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45937.453426736109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45937.453426736109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45937.453426736109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45937.453426736109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45937.453426736109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45937.453426736109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45937.453426736109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45937.453426736109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45937.453426736109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45937.453426736109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45937.453426736109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45937.453426736109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45937.453426736109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45937.453426736109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45937.453426736109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45937.453426736109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45937.453426736109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45937.453426736109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45937.453426736109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45937.453426736109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45937.453426736109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45937.453426736109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45937.453426736109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45937.453426736109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45937.453426736109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45937.453426736109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45937.453426736109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45937.453426736109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45937.453426736109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45937.453426736109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45937.453426736109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45937.453426736109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45937.453426736109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45937.453426736109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45937.453426736109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45937.453426736109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45937.453426736109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45937.453426736109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45937.453426736109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45937.453426736109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45937.453426736109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45937.453426736109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45937.453426736109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45937.453426736109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45937.453426736109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45937.453426736109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45937.453426736109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45937.453426736109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45937.453426736109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45937.453426736109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45937.453426736109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45937.453426736109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45937.453426736109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45937.453426736109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45937.453426736109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45937.453426736109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45937.453426736109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45937.453426736109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45937.453426736109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45937.453426736109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45937.453426736109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45937.453426736109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45937.453426736109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45937.453426736109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45937.453426736109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45937.453426736109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45937.453426736109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45937.453426736109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45937.453426736109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45937.453426736109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45937.453426736109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45937.453426736109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45937.453426736109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45937.453426736109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45937.453426736109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45937.453426736109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45937.453426736109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45937.453426736109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45937.453426736109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45937.453426736109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45937.453426736109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45937.453426736109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45937.453426736109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45937.453426736109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45937.453426736109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45937.453426736109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45937.453426736109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45937.453426736109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45937.453426736109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45937.453426736109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45937.453426736109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45937.453426736109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45937.453426736109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45937.453426736109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45937.453426736109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45937.453426736109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45937.453426736109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45937.453426736109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45937.453426736109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45937.453426736109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45937.453426736109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45937.453426736109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45937.453426736109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45937.453426736109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45937.453426736109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45937.453426736109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45937.453426736109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45937.453426736109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45937.453426736109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45937.453426736109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45937.453426736109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45937.453426736109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45937.453426736109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45937.453426736109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45937.453426736109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45937.453426736109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45937.453426736109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45937.453426736109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45937.453426736109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45937.453426736109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45937.453426736109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45937.453426736109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45937.453426736109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45937.453426736109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45937.453426736109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45937.453426736109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45937.453426736109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45937.453426736109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45937.453426736109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45937.453426736109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45937.453426736109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45937.453426736109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45937.453426736109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45937.453426736109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45937.453426736109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45937.453426736109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45937.453426736109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45937.453426736109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45937.453426736109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45937.453426736109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45937.453426736109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45937.453426736109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45937.453426736109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45937.453426736109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45937.453426736109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45937.453426736109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45937.453426736109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45937.453426736109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45937.453426736109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45937.453426736109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45937.453426736109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45937.453426736109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45937.453426736109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45937.453426736109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45937.453426736109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45937.453426736109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45937.453426736109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45937.453426736109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45937.453426736109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45937.453426736109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45937.453426736109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45937.453426736109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45937.453426736109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45937.453426736109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45937.453426736109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45937.453426736109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45937.453426736109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45937.453426736109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45937.453426736109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45937.453426736109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45937.453426736109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45937.453426736109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45937.453426736109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45937.453426736109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45937.453426736109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45937.453426736109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45937.453426736109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45937.453426736109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45937.453426736109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45937.453426736109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45937.453426736109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45937.453426736109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45937.453426736109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45937.453426736109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45937.453426736109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45937.453426736109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45937.453426736109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45937.453426736109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45937.453426736109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45937.453426736109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45937.453426736109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45937.453426736109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45937.453426736109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45937.453426736109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45937.453426736109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45937.453426736109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45937.453426736109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45937.453426736109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45937.453426736109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45937.453426736109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45937.453426736109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45937.453426736109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45937.453426736109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45937.453426736109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45937.453426736109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45937.453426736109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45937.453426736109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45937.453426736109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45937.453426736109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45937.453426736109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45937.453426736109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45937.453426736109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45937.453426736109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45937.453426736109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45937.453426736109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45937.453426736109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45937.453426736109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45937.453426736109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45937.453426736109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45937.453426736109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45937.453426736109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45937.453426736109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45937.453426736109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45937.453426736109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45937.453426736109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45937.453426736109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45937.453426736109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45937.453426736109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45937.453426736109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45937.453426736109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45937.453426736109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45937.453426736109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45937.453426736109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45937.453426736109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45937.453426736109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45937.453426736109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45937.453426736109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45937.453426736109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45937.453426736109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45937.453426736109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45937.453426736109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45937.453426736109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45937.453426736109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45937.453426736109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45937.453426736109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45937.453426736109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45937.453426736109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45937.453426736109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45937.453426736109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45937.453426736109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45937.453426736109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45937.453426736109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45937.453426736109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45937.453426736109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45937.453426736109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45937.453426736109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45937.453426736109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45937.453426736109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45937.453426736109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45937.453426736109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45937.453426736109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45937.453426736109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45937.453426736109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45937.453426736109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45937.453426736109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45937.453426736109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45937.453426736109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45937.453426736109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45937.453426736109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45937.453426736109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45937.453426736109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45937.453426736109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45937.453426736109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45937.453426736109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45937.453426736109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45937.453426736109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45937.453426736109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45937.453426736109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45937.453426736109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45937.453426736109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45937.453426736109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45937.453426736109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45937.453426736109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45937.453426736109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45937.453426736109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45937.453426736109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45937.453426736109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45937.453426736109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45937.453426736109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45937.453426736109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45937.453426736109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45937.453426736109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45937.453426736109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45937.453426736109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45937.453426736109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45937.453426736109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45937.453426736109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45937.453426736109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45937.453426736109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45937.453426736109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45937.453426736109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45937.453426736109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45937.453426736109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45937.453426736109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45937.453426736109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45937.453426736109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45937.453426736109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45937.453426736109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45937.453426736109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45937.453426736109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45937.453426736109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45937.453426736109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45937.453426736109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45937.453426736109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45937.453426736109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45937.453426736109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45937.453426736109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45937.453426736109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45937.453426736109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45937.453426736109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45937.453426736109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45937.453426736109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45937.453426736109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45937.453426736109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45937.453426736109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45937.453426736109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45937.453426736109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45937.453426736109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45937.453426736109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45937.453426736109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45937.453426736109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45937.453426736109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45937.453426736109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45937.453426736109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45937.453426736109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45937.453426736109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45937.453426736109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45937.453426736109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45937.453426736109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45937.453426736109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45937.453426736109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45937.453426736109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45937.453426736109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45937.453426736109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45937.453426736109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45937.453426736109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45937.453426736109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45937.453426736109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45937.453426736109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45937.453426736109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45937.453426736109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45937.453426736109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45937.453426736109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45937.453426736109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45937.453426736109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45937.453426736109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45937.453426736109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45937.453426736109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45937.453426736109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45937.453426736109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45937.453426736109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45937.453426736109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45937.453426736109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45937.453426736109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45937.453426736109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45937.453426736109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45937.453426736109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45937.453426736109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45937.453426736109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45937.453426736109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45937.453426736109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45937.453426736109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45937.453426736109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45937.453426736109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45937.453426736109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45937.453426736109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45937.453426736109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45937.453426736109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45937.453426736109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45937.453426736109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45937.453426736109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45937.453426736109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45937.453426736109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45937.453426736109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45937.453426736109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45937.453426736109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45937.453426736109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45937.453426736109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45937.453426736109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45937.453426736109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45937.453426736109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45937.453426736109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45937.453426736109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45937.453426736109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45937.453426736109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45937.453426736109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45937.453426736109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45937.453426736109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45937.453426736109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45937.453426736109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45937.453426736109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45937.453426736109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45937.453426736109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45937.453426736109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45937.453426736109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45937.453426736109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45937.453426736109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45937.453426736109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45937.453426736109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45937.453426736109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45937.453426736109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45937.453426736109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45937.453426736109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45937.453426736109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45937.453426736109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45937.453426736109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45937.453426736109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45937.453426736109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45937.453426736109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45937.453426736109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45937.453426736109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45937.453426736109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45937.453426736109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45937.453426736109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45937.453426736109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45937.453426736109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45937.453426736109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45937.453426736109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45937.453426736109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45937.453426736109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45937.453426736109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45937.453426736109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45937.453426736109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45937.453426736109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45937.453426736109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45937.453426736109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45937.453426736109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45937.453426736109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45937.453426736109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45937.453426736109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45937.453426736109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45937.453426736109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45937.453426736109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45937.453426736109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45937.453426736109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45937.453426736109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45937.453426736109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45937.453426736109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45937.453426736109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45937.453426736109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45937.453426736109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45937.453426736109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45937.453426736109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45937.453426736109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45937.453426736109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45937.453426736109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45937.453426736109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45937.453426736109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45937.453426736109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45937.453426736109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45937.453426736109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45937.453426736109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45937.453426736109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45937.453426736109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45937.453426736109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45937.453426736109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45937.453426736109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45937.453426736109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45937.453426736109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45937.453426736109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45937.453426736109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45937.453426736109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45937.453426736109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45937.453426736109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45937.453426736109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45937.453426736109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45937.453426736109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45937.453426736109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45937.453426736109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45937.453426736109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45937.453426736109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45937.453426736109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45937.453426736109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45937.453426736109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45937.453426736109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45937.453426736109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45937.453426736109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45937.453426736109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45937.453426736109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45937.453426736109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45937.453426736109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45937.453426736109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45937.453426736109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45937.453426736109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45937.453426736109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45937.453426736109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45937.453426736109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45937.453426736109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45937.453426736109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45937.453426736109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45937.453426736109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45937.453426736109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45937.453426736109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45937.453426736109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45937.453426736109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45937.453426736109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45937.453426736109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45937.453426736109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45937.453426736109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45937.453426736109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45937.453426736109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45937.453426736109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45937.453426736109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45937.453426736109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45937.453426736109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45937.453426736109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45937.453426736109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45937.453426736109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45937.453426736109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45937.453426736109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45937.453426736109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45937.453426736109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45937.453426736109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45937.453426736109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45937.453426736109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45937.453426736109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45937.453426736109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45937.453426736109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45937.453426736109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45937.453426736109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45937.453426736109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45937.453426736109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45937.453426736109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45937.453426736109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45937.453426736109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45937.453426736109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45937.453426736109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45937.453426736109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45937.453426736109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45937.453426736109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45937.453426736109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45937.453426736109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45937.453426736109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45937.453426736109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45937.453426736109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45937.453426736109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45937.453426736109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45937.453426736109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45937.453426736109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45937.453426736109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45937.453426736109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45937.453426736109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45937.453426736109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45937.453426736109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45937.453426736109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45937.453426736109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45937.453426736109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45937.453426736109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45937.453426736109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45937.453426736109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45937.453426736109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45937.453426736109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45937.453426736109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45937.453426736109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45937.453426736109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45937.453426736109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45937.453426736109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45937.453426736109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45937.453426736109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45937.453426736109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45937.453426736109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45937.453426736109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45937.453426736109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45937.453426736109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45937.453426736109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45937.453426736109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45937.453426736109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45937.453426736109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45937.453426736109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45937.453426736109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45937.453426736109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45937.453426736109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45937.453426736109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45937.453426736109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45937.453426736109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45937.453426736109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45937.453426736109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45937.453426736109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45937.453426736109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45937.453426736109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45937.453426736109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45937.453426736109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45937.453426736109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45937.453426736109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45937.453426736109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45937.453426736109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45937.453426736109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45937.453426736109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45937.453426736109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45937.453426736109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45937.453426736109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45937.453426736109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45937.453426736109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45937.453426736109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45937.453426736109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45937.453426736109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45937.453426736109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45937.453426736109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45937.453426736109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45937.453426736109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45937.453426736109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45937.453426736109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45937.453426736109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45937.453426736109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45937.453426736109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45937.453426736109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45937.453426736109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45937.453426736109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45937.453426736109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45937.453426736109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45937.453426736109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45937.453426736109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45937.453426736109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45937.453426736109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45937.453426736109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45937.453426736109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45937.453426736109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45937.453426736109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45937.453426736109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45937.453426736109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45937.453426736109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45937.453426736109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45937.453426736109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45937.453426736109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45937.453426736109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45937.453426736109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45937.453426736109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45937.453426736109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45937.453426736109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45937.453426736109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45937.453426736109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45937.453426736109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45937.453426736109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45937.453426736109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45937.453426736109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45937.453426736109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45937.453426736109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45937.453426736109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45937.453426736109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45937.453426736109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45937.453426736109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45937.453426736109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45937.453426736109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45937.453426736109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45937.453426736109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45937.453426736109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45937.453426736109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45937.453426736109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45937.453426736109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45937.453426736109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45937.453426736109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45937.453426736109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45937.453426736109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45937.453426736109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45937.453426736109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45937.453426736109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45937.453426736109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45937.453426736109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45937.453426736109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45937.453426736109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45937.453426736109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45937.453426736109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45937.453426736109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45937.453426736109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45937.453426736109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45937.453426736109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45937.453426736109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45937.453426736109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45937.453426736109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45937.453426736109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45937.453426736109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45937.453426736109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45937.453426736109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45937.453426736109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45937.453426736109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45937.453426736109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45937.453426736109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45937.453426736109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45937.453426736109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45937.453426736109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45937.453426736109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45937.453426736109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45937.453426736109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45937.453426736109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45937.453426736109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45937.453426736109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45937.453426736109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45937.453426736109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45937.453426736109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45937.453426736109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45937.453426736109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45937.453426736109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45937.453426736109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45937.453426736109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45937.453426736109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45937.453426736109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45937.453426736109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45937.453426736109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45937.453426736109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45937.453426736109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45937.453426736109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45937.453426736109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45937.453426736109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45937.453426736109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45937.453426736109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45937.453426736109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45937.453426736109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45937.453426736109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45937.453426736109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45937.453426736109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45937.453426736109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45937.453426736109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45937.453426736109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45937.453426736109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45937.453426736109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45937.453426736109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45937.453426736109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45937.453426736109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45937.453426736109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45937.453426736109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45937.453426736109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45937.453426736109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45937.453426736109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45937.453426736109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45937.453426736109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45937.453426736109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45937.453426736109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45937.453426736109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45937.453426736109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45937.453426736109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45937.453426736109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45937.453426736109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45937.453426736109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45937.453426736109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45937.453426736109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45937.453426736109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45937.453426736109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45937.453426736109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45937.453426736109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45937.453426736109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45937.453426736109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45937.453426736109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45937.453426736109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45937.453426736109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45937.453426736109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45937.453426736109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45937.453426736109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45937.453426736109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45937.453426736109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45937.453426736109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45937.453426736109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45937.453426736109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45937.453426736109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45937.453426736109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45937.453426736109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45937.453426736109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45937.453426736109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45937.453426736109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45937.453426736109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45937.453426736109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45937.453426736109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45937.453426736109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45937.453426736109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45937.453426736109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45937.453426736109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45937.453426736109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45937.453426736109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45937.453426736109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45937.453426736109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45937.453426736109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45937.453426736109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45937.453426736109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45937.453426736109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45937.453426736109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45937.453426736109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45937.453426736109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45937.453426736109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45937.453426736109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45937.453426736109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45937.453426736109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45937.453426736109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45937.453426736109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45937.453426736109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45937.453426736109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45937.453426736109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45937.453426736109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45937.453426736109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45937.453426736109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45937.453426736109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45937.453426736109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45937.453426736109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45937.453426736109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45937.453426736109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45937.453426736109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45937.453426736109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45937.453426736109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45937.453426736109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45937.453426736109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45937.453426736109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45937.453426736109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45937.453426736109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45937.453426736109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45937.453426736109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45937.453426736109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45937.453426736109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45937.453426736109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45937.453426736109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45937.453426736109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45937.453426736109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45937.453426736109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45937.453426736109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45937.453426736109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45937.453426736109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45937.453426736109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45937.453426736109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45937.453426736109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45937.453426736109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45937.453426736109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45937.453426736109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45937.453426736109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45937.453426736109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45937.453426736109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45937.453426736109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45937.453426736109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45937.453426736109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45937.453426736109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45937.453426736109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45937.453426736109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45937.453426736109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45937.453426736109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45937.453426736109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45937.453426736109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45937.453426736109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45937.453426736109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45937.453426736109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45937.453426736109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45937.453426736109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45937.453426736109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45937.453426736109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45937.453426736109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45937.453426736109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45937.453426736109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45937.453426736109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45937.453426736109</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45937.453426736109</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233.97270914351247</v>
      </c>
      <c r="H2" s="105">
        <v>45703.474768518521</v>
      </c>
      <c r="I2" s="102" t="str">
        <f>IFERROR(VLOOKUP(D2,DB!A:F,6,0),"")</f>
        <v>SCECO</v>
      </c>
      <c r="J2" s="102" t="str">
        <f>IFERROR(VLOOKUP(D2,DB!A:G,7,0),"")</f>
        <v>Dead</v>
      </c>
      <c r="K2" s="107" t="s">
        <v>39057</v>
      </c>
      <c r="L2" s="99" t="str">
        <f>IFERROR(VLOOKUP(D2,DB!A:I,9,0),"")</f>
        <v>Latis</v>
      </c>
    </row>
    <row r="3" spans="1:16" ht="23.25" customHeight="1">
      <c r="A3" s="102" t="s">
        <v>39058</v>
      </c>
      <c r="B3" s="102" t="str">
        <f>IFERROR(VLOOKUP(D3,DB!A:K,11,0),"")</f>
        <v>R4</v>
      </c>
      <c r="C3" s="103">
        <v>2</v>
      </c>
      <c r="D3" s="99" t="s">
        <v>25891</v>
      </c>
      <c r="E3" s="104" t="s">
        <v>38964</v>
      </c>
      <c r="F3" s="105">
        <v>45935.156944444447</v>
      </c>
      <c r="G3" s="106">
        <f ca="1">IFERROR(NOW()-F3,"")</f>
        <v>2.2964822916619596</v>
      </c>
      <c r="H3" s="105">
        <v>45935.07104166667</v>
      </c>
      <c r="I3" s="102" t="str">
        <f>IFERROR(VLOOKUP(D3,DB!A:F,6,0),"")</f>
        <v>Generator-SG</v>
      </c>
      <c r="J3" s="102" t="str">
        <f>IFERROR(VLOOKUP(D3,DB!A:G,7,0),"")</f>
        <v>Good</v>
      </c>
      <c r="K3" s="107" t="s">
        <v>39059</v>
      </c>
      <c r="L3" s="99" t="str">
        <f>IFERROR(VLOOKUP(D3,DB!A:I,9,0),"")</f>
        <v>Latis</v>
      </c>
    </row>
    <row r="4" spans="1:16" ht="15" customHeight="1">
      <c r="A4" s="132" t="s">
        <v>39060</v>
      </c>
      <c r="B4" s="132" t="str">
        <f>IFERROR(VLOOKUP(D4,DB!A:K,11,0),"")</f>
        <v>R4</v>
      </c>
      <c r="C4" s="133">
        <v>1</v>
      </c>
      <c r="D4" s="134" t="s">
        <v>36054</v>
      </c>
      <c r="E4" s="135" t="s">
        <v>38964</v>
      </c>
      <c r="F4" s="136">
        <v>45936.764467592591</v>
      </c>
      <c r="G4" s="137">
        <f ca="1">IFERROR(NOW()-F4,"")</f>
        <v>0.68895914351742249</v>
      </c>
      <c r="H4" s="136">
        <v>45936.758773148147</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2</v>
      </c>
      <c r="D5" s="134" t="s">
        <v>37069</v>
      </c>
      <c r="E5" s="135" t="s">
        <v>38964</v>
      </c>
      <c r="F5" s="136">
        <v>45937.180335648147</v>
      </c>
      <c r="G5" s="137">
        <f ca="1">IFERROR(NOW()-F5,"")</f>
        <v>0.27309108796180226</v>
      </c>
      <c r="H5" s="136">
        <v>45937.173946759256</v>
      </c>
      <c r="I5" s="132" t="str">
        <f>IFERROR(VLOOKUP(D5,DB!A:F,6,0),"")</f>
        <v>SCECO</v>
      </c>
      <c r="J5" s="132" t="str">
        <f>IFERROR(VLOOKUP(D5,DB!A:G,7,0),"")</f>
        <v>Vandalized</v>
      </c>
      <c r="K5" s="139" t="s">
        <v>39063</v>
      </c>
      <c r="L5" s="134" t="str">
        <f>IFERROR(VLOOKUP(D5,DB!A:I,9,0),"")</f>
        <v>Latis</v>
      </c>
    </row>
    <row r="6" spans="1:16" ht="15" customHeight="1">
      <c r="A6" s="132" t="s">
        <v>39064</v>
      </c>
      <c r="B6" s="132" t="str">
        <f>IFERROR(VLOOKUP(D6,DB!A:K,11,0),"")</f>
        <v>R4</v>
      </c>
      <c r="C6" s="133">
        <v>1</v>
      </c>
      <c r="D6" s="134" t="s">
        <v>36364</v>
      </c>
      <c r="E6" s="135" t="s">
        <v>38964</v>
      </c>
      <c r="F6" s="136">
        <v>45937.213888888888</v>
      </c>
      <c r="G6" s="137">
        <f ca="1">IFERROR(NOW()-F6,"")</f>
        <v>0.2395378472210723</v>
      </c>
      <c r="H6" s="136">
        <v>45937.208043981482</v>
      </c>
      <c r="I6" s="132" t="str">
        <f>IFERROR(VLOOKUP(D6,DB!A:F,6,0),"")</f>
        <v>SCECO</v>
      </c>
      <c r="J6" s="132" t="str">
        <f>IFERROR(VLOOKUP(D6,DB!A:G,7,0),"")</f>
        <v>In progress</v>
      </c>
      <c r="K6" s="139" t="s">
        <v>39065</v>
      </c>
      <c r="L6" s="134" t="str">
        <f>IFERROR(VLOOKUP(D6,DB!A:I,9,0),"")</f>
        <v>Latis</v>
      </c>
    </row>
    <row r="7" spans="1:16" ht="15" customHeight="1">
      <c r="A7" s="132" t="s">
        <v>39066</v>
      </c>
      <c r="B7" s="132" t="str">
        <f>IFERROR(VLOOKUP(D7,DB!A:K,11,0),"")</f>
        <v>R4</v>
      </c>
      <c r="C7" s="133">
        <v>1</v>
      </c>
      <c r="D7" s="134" t="s">
        <v>36850</v>
      </c>
      <c r="E7" s="135" t="s">
        <v>38964</v>
      </c>
      <c r="F7" s="136"/>
      <c r="G7" s="137">
        <f ca="1">IFERROR(NOW()-F7,"")</f>
        <v>45937.453426736109</v>
      </c>
      <c r="H7" s="136">
        <v>45937.242268518516</v>
      </c>
      <c r="I7" s="132" t="str">
        <f>IFERROR(VLOOKUP(D7,DB!A:F,6,0),"")</f>
        <v>SCECO</v>
      </c>
      <c r="J7" s="132" t="str">
        <f>IFERROR(VLOOKUP(D7,DB!A:G,7,0),"")</f>
        <v>Dead</v>
      </c>
      <c r="K7" s="139" t="s">
        <v>39063</v>
      </c>
      <c r="L7" s="134" t="str">
        <f>IFERROR(VLOOKUP(D7,DB!A:I,9,0),"")</f>
        <v>Latis</v>
      </c>
    </row>
    <row r="8" spans="1:16" ht="15" customHeight="1">
      <c r="A8" s="132" t="s">
        <v>39067</v>
      </c>
      <c r="B8" s="132" t="str">
        <f>IFERROR(VLOOKUP(D8,DB!A:K,11,0),"")</f>
        <v>R4</v>
      </c>
      <c r="C8" s="133">
        <v>1</v>
      </c>
      <c r="D8" s="134" t="s">
        <v>36759</v>
      </c>
      <c r="E8" s="135" t="s">
        <v>39043</v>
      </c>
      <c r="F8" s="136">
        <v>45937.32916666667</v>
      </c>
      <c r="G8" s="137">
        <f ca="1">IFERROR(NOW()-F8,"")</f>
        <v>0.12426006943860557</v>
      </c>
      <c r="H8" s="136">
        <v>45937.323738425926</v>
      </c>
      <c r="I8" s="132" t="str">
        <f>IFERROR(VLOOKUP(D8,DB!A:F,6,0),"")</f>
        <v>SCECO</v>
      </c>
      <c r="J8" s="132" t="str">
        <f>IFERROR(VLOOKUP(D8,DB!A:G,7,0),"")</f>
        <v>In progress</v>
      </c>
      <c r="K8" s="139" t="s">
        <v>39063</v>
      </c>
      <c r="L8" s="134" t="str">
        <f>IFERROR(VLOOKUP(D8,DB!A:I,9,0),"")</f>
        <v>Latis</v>
      </c>
    </row>
    <row r="9" spans="1:16" ht="15" customHeight="1">
      <c r="A9" s="132"/>
      <c r="B9" s="132" t="str">
        <f>IFERROR(VLOOKUP(D9,DB!A:K,11,0),"")</f>
        <v/>
      </c>
      <c r="C9" s="133"/>
      <c r="D9" s="134"/>
      <c r="E9" s="135"/>
      <c r="F9" s="136"/>
      <c r="G9" s="137">
        <f ca="1">IFERROR(NOW()-F9,"")</f>
        <v>45937.453426736109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45937.453426736109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45937.453426736109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45937.453426736109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45937.453426736109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45937.453426736109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45937.453426736109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45937.453426736109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45937.453426736109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45937.453426736109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45937.453426736109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45937.453426736109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45937.453426736109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45937.453426736109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45937.453426736109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45937.453426736109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45937.453426736109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45937.453426736109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45937.453426736109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7">
        <f ca="1">IFERROR(NOW()-F28,"")</f>
        <v>45937.453426736109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7">
        <f ca="1">IFERROR(NOW()-F29,"")</f>
        <v>45937.453426736109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7">
        <f ca="1">IFERROR(NOW()-F30,"")</f>
        <v>45937.453426736109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45937.453426736109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45937.453426736109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45937.453426736109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45937.453426736109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45937.453426736109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45937.453426736109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45937.453426736109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45937.453426736109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45937.453426736109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45937.453426736109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45937.453426736109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45937.453426736109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45937.453426736109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45937.453426736109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45937.453426736109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45937.453426736109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45937.453426736109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45937.453426736109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45937.453426736109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45937.453426736109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45937.453426736109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45937.453426736109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45937.453426736109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45937.453426736109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45937.453426736109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45937.453426736109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45937.453426736109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45937.453426736109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45937.453426736109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45937.453426736109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45937.453426736109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45937.453426736109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45937.453426736109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45937.453426736109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45937.453426736109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45937.453426736109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45937.453426736109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45937.453426736109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45937.453426736109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45937.453426736109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45937.453426736109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45937.453426736109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45937.453426736109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45937.453426736109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45937.453426736109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45937.453426736109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45937.453426736109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45937.453426736109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45937.453426736109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45937.453426736109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45937.453426736109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45937.453426736109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45937.453426736109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45937.453426736109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45937.453426736109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45937.453426736109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45937.453426736109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45937.453426736109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45937.453426736109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45937.453426736109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45937.453426736109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45937.453426736109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45937.453426736109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45937.453426736109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45937.453426736109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45937.453426736109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45937.453426736109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45937.453426736109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45937.453426736109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45937.453426736109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45937.453426736109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45937.453426736109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45937.453426736109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45937.453426736109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45937.453426736109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45937.453426736109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45937.453426736109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45937.453426736109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45937.453426736109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45937.453426736109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45937.453426736109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45937.453426736109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45937.453426736109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45937.453426736109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45937.453426736109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45937.453426736109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45937.453426736109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45937.453426736109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45937.453426736109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45937.453426736109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45937.453426736109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45937.453426736109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45937.453426736109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45937.453426736109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45937.453426736109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45937.453426736109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45937.453426736109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45937.453426736109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45937.453426736109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45937.453426736109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45937.453426736109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45937.453426736109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45937.453426736109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45937.453426736109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45937.453426736109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45937.453426736109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45937.453426736109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45937.453426736109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45937.453426736109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45937.453426736109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45937.453426736109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45937.453426736109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45937.453426736109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45937.453426736109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45937.453426736109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45937.453426736109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45937.453426736109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45937.453426736109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45937.453426736109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45937.453426736109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45937.453426736109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45937.453426736109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45937.453426736109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45937.453426736109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45937.453426736109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45937.453426736109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45937.453426736109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45937.453426736109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45937.453426736109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45937.453426736109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45937.453426736109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45937.453426736109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45937.453426736109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45937.453426736109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45937.453426736109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45937.453426736109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45937.453426736109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45937.453426736109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45937.453426736109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45937.453426736109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45937.453426736109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45937.453426736109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45937.453426736109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45937.453426736109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45937.453426736109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45937.453426736109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45937.453426736109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45937.453426736109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45937.453426736109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45937.453426736109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45937.453426736109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45937.453426736109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45937.453426736109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45937.453426736109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45937.453426736109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45937.453426736109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45937.453426736109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45937.453426736109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45937.453426736109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45937.453426736109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45937.453426736109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45937.453426736109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45937.453426736109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45937.453426736109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45937.453426736109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45937.453426736109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45937.453426736109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45937.453426736109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45937.453426736109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45937.453426736109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45937.453426736109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45937.453426736109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45937.453426736109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45937.453426736109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45937.453426736109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45937.453426736109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45937.453426736109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45937.453426736109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45937.453426736109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45937.453426736109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45937.453426736109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45937.453426736109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45937.453426736109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45937.453426736109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45937.453426736109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45937.453426736109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45937.453426736109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45937.453426736109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45937.453426736109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45937.453426736109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45937.453426736109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45937.453426736109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45937.453426736109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45937.453426736109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45937.453426736109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45937.453426736109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45937.453426736109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45937.453426736109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45937.453426736109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45937.453426736109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45937.453426736109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45937.453426736109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45937.453426736109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45937.453426736109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45937.453426736109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45937.453426736109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45937.453426736109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45937.453426736109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45937.453426736109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45937.453426736109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45937.453426736109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45937.453426736109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45937.453426736109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45937.453426736109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45937.453426736109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45937.453426736109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45937.453426736109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45937.453426736109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45937.453426736109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45937.453426736109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45937.453426736109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45937.453426736109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45937.453426736109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45937.453426736109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45937.453426736109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45937.453426736109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45937.453426736109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45937.453426736109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45937.453426736109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45937.453426736109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45937.453426736109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45937.453426736109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45937.453426736109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45937.453426736109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45937.453426736109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45937.453426736109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45937.453426736109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45937.453426736109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45937.453426736109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45937.453426736109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45937.453426736109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45937.453426736109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45937.453426736109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45937.453426736109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45937.453426736109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45937.453426736109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45937.453426736109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45937.453426736109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45937.453426736109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45937.453426736109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45937.453426736109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45937.453426736109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45937.453426736109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45937.453426736109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45937.453426736109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45937.453426736109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45937.453426736109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45937.453426736109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45937.453426736109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45937.453426736109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45937.453426736109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45937.453426736109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45937.453426736109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45937.453426736109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45937.453426736109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45937.453426736109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45937.453426736109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45937.453426736109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45937.453426736109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45937.453426736109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45937.453426736109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45937.453426736109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45937.453426736109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45937.453426736109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45937.453426736109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45937.453426736109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45937.453426736109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45937.453426736109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45937.453426736109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45937.453426736109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45937.453426736109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45937.453426736109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45937.453426736109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45937.453426736109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45937.453426736109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45937.453426736109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45937.453426736109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45937.453426736109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45937.453426736109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45937.453426736109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45937.453426736109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45937.453426736109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45937.453426736109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45937.453426736109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45937.453426736109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45937.453426736109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45937.453426736109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45937.453426736109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45937.453426736109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45937.453426736109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45937.453426736109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45937.453426736109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45937.453426736109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45937.453426736109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45937.453426736109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45937.453426736109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45937.453426736109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45937.453426736109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45937.453426736109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45937.453426736109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45937.453426736109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45937.453426736109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45937.453426736109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45937.453426736109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45937.453426736109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45937.453426736109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45937.453426736109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45937.453426736109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45937.453426736109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45937.453426736109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45937.453426736109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45937.453426736109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45937.453426736109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45937.453426736109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45937.453426736109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45937.453426736109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45937.453426736109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45937.453426736109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45937.453426736109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45937.453426736109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45937.453426736109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45937.453426736109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45937.453426736109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45937.453426736109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45937.453426736109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45937.453426736109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45937.453426736109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45937.453426736109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45937.453426736109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45937.453426736109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45937.453426736109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45937.453426736109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45937.453426736109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45937.453426736109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45937.453426736109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45937.453426736109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45937.453426736109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45937.453426736109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45937.453426736109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45937.453426736109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45937.453426736109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45937.453426736109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45937.453426736109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45937.453426736109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45937.453426736109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45937.453426736109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45937.453426736109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45937.453426736109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45937.453426736109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45937.453426736109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45937.453426736109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45937.453426736109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45937.453426736109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45937.453426736109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45937.453426736109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45937.453426736109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45937.453426736109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45937.453426736109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45937.453426736109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45937.453426736109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45937.453426736109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45937.453426736109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45937.453426736109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45937.453426736109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45937.453426736109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45937.453426736109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45937.453426736109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45937.453426736109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45937.453426736109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45937.453426736109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45937.453426736109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45937.453426736109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45937.453426736109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45937.453426736109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45937.453426736109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45937.453426736109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45937.453426736109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45937.453426736109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45937.453426736109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45937.453426736109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45937.453426736109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45937.453426736109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45937.453426736109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45937.453426736109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45937.453426736109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45937.453426736109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45937.453426736109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45937.453426736109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45937.453426736109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45937.453426736109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45937.453426736109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45937.453426736109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45937.453426736109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45937.453426736109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45937.453426736109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45937.453426736109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45937.453426736109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45937.453426736109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45937.453426736109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45937.453426736109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45937.453426736109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45937.453426736109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45937.453426736109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45937.453426736109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45937.453426736109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45937.453426736109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45937.453426736109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45937.453426736109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45937.453426736109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45937.453426736109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45937.453426736109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45937.453426736109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45937.453426736109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45937.453426736109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45937.453426736109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45937.453426736109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45937.453426736109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45937.453426736109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45937.453426736109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45937.453426736109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45937.453426736109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45937.453426736109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45937.453426736109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45937.453426736109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45937.453426736109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45937.453426736109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45937.453426736109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45937.453426736109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45937.453426736109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45937.453426736109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45937.453426736109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45937.453426736109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45937.453426736109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45937.453426736109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45937.453426736109</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45937.453426736109</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45937.453426736109</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45937.453426736109</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45937.453426736109</v>
      </c>
      <c r="H479" s="136"/>
      <c r="I479" s="132" t="str">
        <f>IFERROR(VLOOKUP(D479,DB!A:F,6,0),"")</f>
        <v/>
      </c>
      <c r="J479" s="132" t="str">
        <f>IFERROR(VLOOKUP(D479,DB!A:G,7,0),"")</f>
        <v/>
      </c>
      <c r="K479" s="139"/>
      <c r="L479" s="134" t="str">
        <f>IFERROR(VLOOKUP(D479,DB!A:I,9,0),"")</f>
        <v/>
      </c>
    </row>
    <row r="480" spans="1:12" ht="15" customHeight="1">
      <c r="A480" s="132"/>
      <c r="B480" s="132" t="str">
        <f>IFERROR(VLOOKUP(D480,DB!A:K,11,0),"")</f>
        <v/>
      </c>
      <c r="C480" s="133"/>
      <c r="D480" s="134"/>
      <c r="E480" s="135"/>
      <c r="F480" s="136"/>
      <c r="G480" s="138">
        <f ca="1">IFERROR(NOW()-F480,"")</f>
        <v>45937.453426736109</v>
      </c>
      <c r="H480" s="136"/>
      <c r="I480" s="132" t="str">
        <f>IFERROR(VLOOKUP(D480,DB!A:F,6,0),"")</f>
        <v/>
      </c>
      <c r="J480" s="132" t="str">
        <f>IFERROR(VLOOKUP(D480,DB!A:G,7,0),"")</f>
        <v/>
      </c>
      <c r="K480" s="139"/>
      <c r="L480" s="134" t="str">
        <f>IFERROR(VLOOKUP(D480,DB!A:I,9,0),"")</f>
        <v/>
      </c>
    </row>
    <row r="481" spans="1:12" ht="15" customHeight="1">
      <c r="A481" s="132"/>
      <c r="B481" s="132" t="str">
        <f>IFERROR(VLOOKUP(D481,DB!A:K,11,0),"")</f>
        <v/>
      </c>
      <c r="C481" s="133"/>
      <c r="D481" s="134"/>
      <c r="E481" s="135"/>
      <c r="F481" s="136"/>
      <c r="G481" s="138">
        <f ca="1">IFERROR(NOW()-F481,"")</f>
        <v>45937.453426736109</v>
      </c>
      <c r="H481" s="136"/>
      <c r="I481" s="132" t="str">
        <f>IFERROR(VLOOKUP(D481,DB!A:F,6,0),"")</f>
        <v/>
      </c>
      <c r="J481" s="132" t="str">
        <f>IFERROR(VLOOKUP(D481,DB!A:G,7,0),"")</f>
        <v/>
      </c>
      <c r="K481" s="139"/>
      <c r="L481" s="134" t="str">
        <f>IFERROR(VLOOKUP(D481,DB!A:I,9,0),"")</f>
        <v/>
      </c>
    </row>
    <row r="482" spans="1:12" ht="15" customHeight="1">
      <c r="A482" s="132"/>
      <c r="B482" s="132" t="str">
        <f>IFERROR(VLOOKUP(D482,DB!A:K,11,0),"")</f>
        <v/>
      </c>
      <c r="C482" s="133"/>
      <c r="D482" s="134"/>
      <c r="E482" s="135"/>
      <c r="F482" s="136"/>
      <c r="G482" s="138">
        <f ca="1">IFERROR(NOW()-F482,"")</f>
        <v>45937.453426736109</v>
      </c>
      <c r="H482" s="136"/>
      <c r="I482" s="132" t="str">
        <f>IFERROR(VLOOKUP(D482,DB!A:F,6,0),"")</f>
        <v/>
      </c>
      <c r="J482" s="132" t="str">
        <f>IFERROR(VLOOKUP(D482,DB!A:G,7,0),"")</f>
        <v/>
      </c>
      <c r="K482" s="139"/>
      <c r="L482" s="134" t="str">
        <f>IFERROR(VLOOKUP(D482,DB!A:I,9,0),"")</f>
        <v/>
      </c>
    </row>
    <row r="483" spans="1:12" ht="15" customHeight="1">
      <c r="A483" s="140"/>
      <c r="B483" s="140" t="str">
        <f>IFERROR(VLOOKUP(D483,DB!A:K,11,0),"")</f>
        <v/>
      </c>
      <c r="C483" s="141"/>
      <c r="D483" s="142"/>
      <c r="E483" s="143"/>
      <c r="F483" s="144"/>
      <c r="G483" s="145">
        <f ca="1">IFERROR(NOW()-F483,"")</f>
        <v>45937.453426736109</v>
      </c>
      <c r="H483" s="144"/>
      <c r="I483" s="140" t="str">
        <f>IFERROR(VLOOKUP(D483,DB!A:F,6,0),"")</f>
        <v/>
      </c>
      <c r="J483" s="140" t="str">
        <f>IFERROR(VLOOKUP(D483,DB!A:G,7,0),"")</f>
        <v/>
      </c>
      <c r="K483" s="146"/>
      <c r="L483" s="142"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45.621366550920357</v>
      </c>
      <c r="H2" s="38">
        <v>45891.790393518517</v>
      </c>
      <c r="I2" s="37" t="str">
        <f>IFERROR(VLOOKUP(D2,DB!A:F,6,0),"")</f>
        <v>Generator-SG</v>
      </c>
      <c r="J2" s="37" t="str">
        <f>IFERROR(VLOOKUP(D2,DB!A:G,7,0),"")</f>
        <v>Vandalized</v>
      </c>
      <c r="K2" s="37" t="s">
        <v>39069</v>
      </c>
      <c r="L2" s="37" t="str">
        <f>IFERROR(VLOOKUP(D2,DB!A:I,9,0),"")</f>
        <v>Latis</v>
      </c>
      <c r="M2" s="128"/>
    </row>
    <row r="3" spans="1:13" ht="30.75">
      <c r="A3" s="37" t="s">
        <v>39070</v>
      </c>
      <c r="B3" s="37" t="str">
        <f>IFERROR(VLOOKUP(D3,DB!A:K,11,0),"")</f>
        <v>R5</v>
      </c>
      <c r="C3" s="37">
        <v>1</v>
      </c>
      <c r="D3" s="37" t="s">
        <v>31295</v>
      </c>
      <c r="E3" s="37" t="s">
        <v>39043</v>
      </c>
      <c r="F3" s="38">
        <v>45926.188877314817</v>
      </c>
      <c r="G3" s="39">
        <f ca="1">IFERROR(NOW()-F3,"-")</f>
        <v>11.264549421292031</v>
      </c>
      <c r="H3" s="38">
        <v>45926.158159722225</v>
      </c>
      <c r="I3" s="37" t="str">
        <f>IFERROR(VLOOKUP(D3,DB!A:F,6,0),"")</f>
        <v>SCECO</v>
      </c>
      <c r="J3" s="37" t="str">
        <f>IFERROR(VLOOKUP(D3,DB!A:G,7,0),"")</f>
        <v>Good</v>
      </c>
      <c r="K3" s="37" t="s">
        <v>39071</v>
      </c>
      <c r="L3" s="37" t="str">
        <f>IFERROR(VLOOKUP(D3,DB!A:I,9,0),"")</f>
        <v>Latis</v>
      </c>
      <c r="M3" s="128"/>
    </row>
    <row r="4" spans="1:13" ht="15">
      <c r="A4" s="37" t="s">
        <v>39072</v>
      </c>
      <c r="B4" s="37" t="str">
        <f>IFERROR(VLOOKUP(D4,DB!A:K,11,0),"")</f>
        <v>R5</v>
      </c>
      <c r="C4" s="37">
        <v>2</v>
      </c>
      <c r="D4" s="37" t="s">
        <v>37362</v>
      </c>
      <c r="E4" s="37" t="s">
        <v>39043</v>
      </c>
      <c r="F4" s="38">
        <v>45937.405081018522</v>
      </c>
      <c r="G4" s="39">
        <f ca="1">IFERROR(NOW()-F4,"-")</f>
        <v>4.8345717586926185E-2</v>
      </c>
      <c r="H4" s="38">
        <v>45937.391967592594</v>
      </c>
      <c r="I4" s="37" t="str">
        <f>IFERROR(VLOOKUP(D4,DB!A:F,6,0),"")</f>
        <v>Generator-SG</v>
      </c>
      <c r="J4" s="37" t="str">
        <f>IFERROR(VLOOKUP(D4,DB!A:G,7,0),"")</f>
        <v>Vandalized</v>
      </c>
      <c r="K4" s="37" t="s">
        <v>39073</v>
      </c>
      <c r="L4" s="37" t="str">
        <f>IFERROR(VLOOKUP(D4,DB!A:I,9,0),"")</f>
        <v>Latis</v>
      </c>
      <c r="M4" s="128"/>
    </row>
    <row r="5" spans="1:13" ht="15">
      <c r="A5" s="37" t="s">
        <v>39074</v>
      </c>
      <c r="B5" s="37" t="str">
        <f>IFERROR(VLOOKUP(D5,DB!A:K,11,0),"")</f>
        <v>R5</v>
      </c>
      <c r="C5" s="37">
        <v>3</v>
      </c>
      <c r="D5" s="37" t="s">
        <v>38266</v>
      </c>
      <c r="E5" s="37" t="s">
        <v>38964</v>
      </c>
      <c r="F5" s="38">
        <v>45937.424930555557</v>
      </c>
      <c r="G5" s="39">
        <f ca="1">IFERROR(NOW()-F5,"-")</f>
        <v>2.8496180551883299E-2</v>
      </c>
      <c r="H5" s="38">
        <v>45937.414733796293</v>
      </c>
      <c r="I5" s="37" t="str">
        <f>IFERROR(VLOOKUP(D5,DB!A:F,6,0),"")</f>
        <v>SCECO</v>
      </c>
      <c r="J5" s="37" t="str">
        <f>IFERROR(VLOOKUP(D5,DB!A:G,7,0),"")</f>
        <v>Haj Removal</v>
      </c>
      <c r="K5" s="37" t="s">
        <v>39075</v>
      </c>
      <c r="L5" s="37" t="str">
        <f>IFERROR(VLOOKUP(D5,DB!A:I,9,0),"")</f>
        <v>Latis</v>
      </c>
      <c r="M5" s="128"/>
    </row>
    <row r="6" spans="1:13" ht="15">
      <c r="A6" s="37"/>
      <c r="B6" s="37" t="str">
        <f>IFERROR(VLOOKUP(D6,DB!A:K,11,0),"")</f>
        <v/>
      </c>
      <c r="C6" s="37"/>
      <c r="D6"/>
      <c r="E6" s="37"/>
      <c r="F6" s="38"/>
      <c r="G6" s="39">
        <f ca="1">IFERROR(NOW()-F6,"-")</f>
        <v>45937.453426736109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45937.453426736109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45937.453426736109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45937.453426736109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45937.453426736109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45937.453426736109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45937.453426736109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45937.453426736109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45937.453426736109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45937.453426736109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45937.453426736109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45937.453426736109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45937.453426736109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45937.453426736109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45937.453426736109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45937.453426736109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45937.453426736109</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45937.453426736109</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45937.453426736109</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45937.453426736109</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45937.453426736109</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45937.453426736109</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45937.453426736109</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45937.453426736109</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45937.453426736109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45937.453426736109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45937.453426736109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45937.453426736109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45937.453426736109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45937.453426736109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45937.453426736109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45937.453426736109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45937.453426736109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45937.453426736109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45937.453426736109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45937.453426736109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45937.453426736109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45937.453426736109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45937.453426736109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45937.453426736109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45937.453426736109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45937.453426736109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45937.453426736109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45937.453426736109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45937.453426736109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45937.453426736109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45937.453426736109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45937.453426736109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45937.453426736109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45937.453426736109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45937.453426736109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45937.453426736109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45937.453426736109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45937.453426736109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45937.453426736109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45937.453426736109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45937.453426736109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45937.453426736109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45937.453426736109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45937.453426736109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45937.453426736109</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45937.453426736109</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45937.453426736109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45937.453426736109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45937.453426736109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45937.453426736109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45937.453426736109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45937.453426736109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45937.453426736109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45937.453426736109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45937.453426736109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45937.453426736109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45937.453426736109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45937.453426736109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45937.453426736109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45937.453426736109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45937.453426736109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45937.453426736109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45937.453426736109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45937.453426736109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45937.453426736109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45937.453426736109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45937.453426736109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45937.453426736109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45937.453426736109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45937.453426736109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45937.453426736109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45937.453426736109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45937.453426736109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45937.453426736109</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45937.453426736109</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45937.453426736109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45937.453426736109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45937.453426736109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45937.453426736109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45937.453426736109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45937.453426736109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45937.453426736109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45937.453426736109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45937.453426736109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45937.453426736109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45937.453426736109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45937.453426736109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45937.453426736109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45937.453426736109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45937.453426736109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45937.453426736109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45937.453426736109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45937.453426736109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45937.453426736109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45937.453426736109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45937.453426736109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45937.453426736109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45937.453426736109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45937.453426736109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45937.453426736109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45937.453426736109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45937.453426736109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45937.453426736109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45937.453426736109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45937.453426736109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45937.453426736109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45937.453426736109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45937.453426736109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45937.453426736109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45937.453426736109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45937.453426736109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45937.453426736109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45937.453426736109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45937.453426736109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45937.453426736109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45937.453426736109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45937.453426736109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45937.453426736109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45937.453426736109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45937.453426736109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45937.453426736109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45937.453426736109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45937.453426736109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45937.453426736109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45937.453426736109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45937.453426736109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45937.453426736109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45937.453426736109</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45937.453426736109</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tabSelected="1" workbookViewId="0">
      <selection activeCell="H14" sqref="H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39076</v>
      </c>
      <c r="B2" s="112" t="s">
        <v>5398</v>
      </c>
      <c r="C2" s="129">
        <v>1</v>
      </c>
      <c r="D2" s="112" t="s">
        <v>34463</v>
      </c>
      <c r="E2" s="129" t="s">
        <v>39077</v>
      </c>
      <c r="F2" s="130">
        <v>45926.772847222222</v>
      </c>
      <c r="G2" s="81">
        <f ca="1">IFERROR(NOW()-F2,"-")</f>
        <v>10.680579513886187</v>
      </c>
      <c r="H2" s="131">
        <v>45927.449074074102</v>
      </c>
      <c r="I2" s="112" t="str">
        <f>IFERROR(VLOOKUP(D2,DB!A:F,6,0),"")</f>
        <v>SCECO</v>
      </c>
      <c r="J2" s="112" t="str">
        <f>IFERROR(VLOOKUP(D2,DB!A:G,7,0),"")</f>
        <v>Weak</v>
      </c>
      <c r="K2" s="129" t="s">
        <v>39078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45937.453426736109</v>
      </c>
      <c r="H3" s="131">
        <v>45927.987534722219</v>
      </c>
      <c r="I3" s="112" t="str">
        <f>IFERROR(VLOOKUP(D3,DB!A:F,6,0),"")</f>
        <v>SCECO</v>
      </c>
      <c r="J3" s="112" t="str">
        <f>IFERROR(VLOOKUP(D3,DB!A:G,7,0),"")</f>
        <v>Vandalized</v>
      </c>
      <c r="K3" s="129" t="s">
        <v>39079</v>
      </c>
      <c r="L3" s="118" t="str">
        <f>IFERROR(VLOOKUP(D3,DB!A:I,9,0),"")</f>
        <v>Latis</v>
      </c>
    </row>
    <row r="4" spans="1:16383" ht="31.5" customHeight="1">
      <c r="A4" s="129" t="s">
        <v>39080</v>
      </c>
      <c r="B4" s="112" t="s">
        <v>5398</v>
      </c>
      <c r="C4" s="129">
        <v>1</v>
      </c>
      <c r="D4" s="112" t="s">
        <v>32861</v>
      </c>
      <c r="E4" s="129" t="s">
        <v>39077</v>
      </c>
      <c r="F4" s="130">
        <v>45933.880972222221</v>
      </c>
      <c r="G4" s="81">
        <f ca="1">IFERROR(NOW()-F4,"-")</f>
        <v>3.5724545138873509</v>
      </c>
      <c r="H4" s="131">
        <v>45929.455266203702</v>
      </c>
      <c r="I4" s="112" t="str">
        <f>IFERROR(VLOOKUP(D4,DB!A:F,6,0),"")</f>
        <v>SCECO</v>
      </c>
      <c r="J4" s="112" t="str">
        <f>IFERROR(VLOOKUP(D4,DB!A:G,7,0),"")</f>
        <v>In progress</v>
      </c>
      <c r="K4" s="129" t="s">
        <v>39078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39081</v>
      </c>
      <c r="B5" s="112" t="s">
        <v>5398</v>
      </c>
      <c r="C5" s="129">
        <v>1</v>
      </c>
      <c r="D5" s="112" t="s">
        <v>33408</v>
      </c>
      <c r="E5" s="129" t="s">
        <v>38964</v>
      </c>
      <c r="F5" s="130">
        <v>45934.942245370374</v>
      </c>
      <c r="G5" s="81">
        <f ca="1">IFERROR(NOW()-F5,"-")</f>
        <v>2.5111813657349558</v>
      </c>
      <c r="H5" s="131">
        <v>45934.470231481479</v>
      </c>
      <c r="I5" s="112" t="str">
        <f>IFERROR(VLOOKUP(D5,DB!A:F,6,0),"")</f>
        <v>SCECO</v>
      </c>
      <c r="J5" s="112" t="str">
        <f>IFERROR(VLOOKUP(D5,DB!A:G,7,0),"")</f>
        <v>Dead</v>
      </c>
      <c r="K5" s="129" t="s">
        <v>39078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39082</v>
      </c>
      <c r="B6" s="112" t="str">
        <f>IFERROR(VLOOKUP(D6,DB!A:K,11,0),"")</f>
        <v>R6</v>
      </c>
      <c r="C6" s="114">
        <v>1</v>
      </c>
      <c r="D6" s="112" t="s">
        <v>33009</v>
      </c>
      <c r="E6" s="115" t="s">
        <v>38964</v>
      </c>
      <c r="F6" s="116">
        <v>45937.073495370372</v>
      </c>
      <c r="G6" s="81">
        <f ca="1">IFERROR(NOW()-F6,"-")</f>
        <v>0.37993136573641095</v>
      </c>
      <c r="H6" s="116">
        <v>45937.053842592592</v>
      </c>
      <c r="I6" s="112" t="str">
        <f>IFERROR(VLOOKUP(D6,DB!A:F,6,0),"")</f>
        <v>SCECO</v>
      </c>
      <c r="J6" s="112" t="str">
        <f>IFERROR(VLOOKUP(D6,DB!A:G,7,0),"")</f>
        <v>Dead+No BB Design</v>
      </c>
      <c r="K6" s="117" t="s">
        <v>39083</v>
      </c>
      <c r="L6" s="118" t="str">
        <f>IFERROR(VLOOKUP(D6,DB!A:I,9,0),"")</f>
        <v>Latis</v>
      </c>
    </row>
    <row r="7" spans="1:16383" ht="31.5" customHeight="1">
      <c r="A7" s="113" t="s">
        <v>39084</v>
      </c>
      <c r="B7" s="112" t="str">
        <f>IFERROR(VLOOKUP(D7,DB!A:K,11,0),"")</f>
        <v>R6</v>
      </c>
      <c r="C7" s="114">
        <v>1</v>
      </c>
      <c r="D7" s="112" t="s">
        <v>32708</v>
      </c>
      <c r="E7" s="129" t="s">
        <v>39077</v>
      </c>
      <c r="F7" s="116">
        <v>45937.446932870371</v>
      </c>
      <c r="G7" s="81">
        <f ca="1">IFERROR(NOW()-F7,"-")</f>
        <v>6.4938657378661446E-3</v>
      </c>
      <c r="H7" s="116">
        <v>45937.397986111115</v>
      </c>
      <c r="I7" s="112" t="str">
        <f>IFERROR(VLOOKUP(D7,DB!A:F,6,0),"")</f>
        <v>SCECO</v>
      </c>
      <c r="J7" s="112" t="str">
        <f>IFERROR(VLOOKUP(D7,DB!A:G,7,0),"")</f>
        <v>Dead</v>
      </c>
      <c r="K7" s="117" t="s">
        <v>39085</v>
      </c>
      <c r="L7" s="118" t="str">
        <f>IFERROR(VLOOKUP(D7,DB!A:I,9,0),"")</f>
        <v>Latis</v>
      </c>
    </row>
    <row r="8" spans="1:16383" ht="31.5" customHeight="1">
      <c r="A8" s="113" t="s">
        <v>39086</v>
      </c>
      <c r="B8" s="112" t="str">
        <f>IFERROR(VLOOKUP(D8,DB!A:K,11,0),"")</f>
        <v>R6</v>
      </c>
      <c r="C8" s="114">
        <v>3</v>
      </c>
      <c r="D8" s="112" t="s">
        <v>32993</v>
      </c>
      <c r="E8" s="115" t="s">
        <v>38964</v>
      </c>
      <c r="F8" s="116"/>
      <c r="G8" s="81">
        <f ca="1">IFERROR(NOW()-F8,"-")</f>
        <v>45937.453426736109</v>
      </c>
      <c r="H8" s="116">
        <v>45937.366168981483</v>
      </c>
      <c r="I8" s="112" t="str">
        <f>IFERROR(VLOOKUP(D8,DB!A:F,6,0),"")</f>
        <v>SCECO</v>
      </c>
      <c r="J8" s="112" t="str">
        <f>IFERROR(VLOOKUP(D8,DB!A:G,7,0),"")</f>
        <v>Dead</v>
      </c>
      <c r="K8" s="117" t="s">
        <v>39087</v>
      </c>
      <c r="L8" s="118" t="str">
        <f>IFERROR(VLOOKUP(D8,DB!A:I,9,0),"")</f>
        <v>Latis</v>
      </c>
    </row>
    <row r="9" spans="1:16383" ht="31.5" customHeight="1">
      <c r="A9" s="113" t="s">
        <v>39088</v>
      </c>
      <c r="B9" s="112" t="str">
        <f>IFERROR(VLOOKUP(D9,DB!A:K,11,0),"")</f>
        <v>R6</v>
      </c>
      <c r="C9" s="114">
        <v>1</v>
      </c>
      <c r="D9" s="112" t="s">
        <v>32744</v>
      </c>
      <c r="E9" s="115" t="s">
        <v>38964</v>
      </c>
      <c r="F9" s="116">
        <v>45937.42083333333</v>
      </c>
      <c r="G9" s="81">
        <f ca="1">IFERROR(NOW()-F9,"-")</f>
        <v>3.2593402778729796E-2</v>
      </c>
      <c r="H9" s="116">
        <v>45937.414722222224</v>
      </c>
      <c r="I9" s="112" t="str">
        <f>IFERROR(VLOOKUP(D9,DB!A:F,6,0),"")</f>
        <v>SCECO</v>
      </c>
      <c r="J9" s="112" t="str">
        <f>IFERROR(VLOOKUP(D9,DB!A:G,7,0),"")</f>
        <v>Dead</v>
      </c>
      <c r="K9" s="117" t="s">
        <v>39089</v>
      </c>
      <c r="L9" s="118" t="str">
        <f>IFERROR(VLOOKUP(D9,DB!A:I,9,0),"")</f>
        <v>Latis</v>
      </c>
    </row>
    <row r="10" spans="1:16383" ht="31.5" customHeight="1">
      <c r="A10" s="113"/>
      <c r="B10" s="112" t="str">
        <f>IFERROR(VLOOKUP(D10,DB!A:K,11,0),"")</f>
        <v/>
      </c>
      <c r="C10" s="114"/>
      <c r="D10" s="112"/>
      <c r="E10" s="115"/>
      <c r="F10" s="116"/>
      <c r="G10" s="81">
        <f ca="1">IFERROR(NOW()-F10,"-")</f>
        <v>45937.453426736109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45937.453426736109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45937.453426736109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45937.453426736109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45937.453426736109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45937.453426736109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45937.453426736109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45937.453426736109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45937.453426736109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45937.453426736109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45937.453426736109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45937.453426736109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45937.453426736109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45937.453426736109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45937.453426736109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45937.453426736109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45937.453426736109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45937.453426736109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45937.453426736109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45937.453426736109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45937.453426736109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45937.453426736109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45937.453426736109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45937.453426736109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45937.453426736109</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45937.453426736109</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45937.453426736109</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45937.453426736109</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45937.453426736109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45937.453426736109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45937.453426736109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45937.453426736109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45937.453426736109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45937.453426736109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45937.453426736109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45937.453426736109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45937.453426736109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45937.453426736109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45937.453426736109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45937.453426736109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45937.453426736109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45937.453426736109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45937.453426736109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45937.453426736109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45937.453426736109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45937.453426736109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45937.453426736109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45937.453426736109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45937.453426736109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45937.453426736109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45937.453426736109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45937.453426736109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45937.453426736109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45937.453426736109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45937.453426736109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45937.453426736109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45937.453426736109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45937.453426736109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45937.453426736109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45937.453426736109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45937.453426736109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45937.453426736109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45937.453426736109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45937.453426736109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45937.453426736109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45937.453426736109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45937.453426736109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45937.453426736109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45937.453426736109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45937.453426736109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45937.453426736109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45937.453426736109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45937.453426736109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45937.453426736109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45937.453426736109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45937.453426736109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45937.453426736109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45937.453426736109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45937.453426736109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45937.453426736109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45937.453426736109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45937.453426736109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45937.453426736109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45937.453426736109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45937.453426736109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45937.453426736109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45937.453426736109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45937.453426736109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45937.453426736109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45937.453426736109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45937.453426736109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45937.453426736109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45937.453426736109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45937.453426736109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45937.453426736109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45937.453426736109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45937.453426736109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45937.453426736109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45937.453426736109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45937.453426736109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45937.453426736109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45937.453426736109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45937.453426736109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45937.453426736109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45937.453426736109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45937.453426736109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45937.453426736109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45937.453426736109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45937.453426736109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45937.453426736109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45937.453426736109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45937.453426736109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45937.453426736109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45937.453426736109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45937.453426736109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45937.453426736109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45937.453426736109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45937.453426736109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45937.453426736109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45937.453426736109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45937.453426736109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45937.453426736109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45937.453426736109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45937.453426736109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45937.453426736109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45937.453426736109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45937.453426736109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45937.453426736109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45937.453426736109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45937.453426736109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45937.453426736109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45937.453426736109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45937.453426736109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45937.453426736109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45937.453426736109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45937.453426736109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45937.453426736109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45937.453426736109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45937.453426736109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45937.453426736109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45937.453426736109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45937.453426736109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45937.453426736109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45937.453426736109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45937.453426736109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45937.453426736109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45937.453426736109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45937.453426736109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45937.453426736109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45937.453426736109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45937.453426736109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45937.453426736109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45937.453426736109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45937.453426736109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45937.453426736109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45937.453426736109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45937.453426736109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45937.453426736109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45937.453426736109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45937.453426736109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45937.453426736109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45937.453426736109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45937.453426736109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45937.453426736109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45937.453426736109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45937.453426736109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45937.453426736109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45937.453426736109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45937.453426736109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45937.453426736109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45937.453426736109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45937.453426736109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45937.453426736109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45937.453426736109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45937.453426736109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45937.453426736109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45937.453426736109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45937.453426736109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45937.453426736109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45937.453426736109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45937.453426736109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45937.453426736109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45937.453426736109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45937.453426736109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45937.453426736109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45937.453426736109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45937.453426736109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45937.453426736109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45937.453426736109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45937.453426736109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45937.453426736109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45937.453426736109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45937.453426736109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45937.453426736109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45937.453426736109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45937.453426736109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45937.453426736109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45937.453426736109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45937.453426736109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45937.453426736109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45937.453426736109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45937.453426736109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45937.453426736109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45937.453426736109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45937.453426736109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45937.453426736109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45937.453426736109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45937.453426736109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45937.453426736109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45937.453426736109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45937.453426736109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45937.453426736109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45937.453426736109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45937.453426736109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45937.453426736109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45937.453426736109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45937.453426736109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45937.453426736109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45937.453426736109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45937.453426736109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45937.453426736109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45937.453426736109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45937.453426736109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45937.453426736109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45937.453426736109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45937.453426736109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45937.453426736109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45937.453426736109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45937.453426736109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45937.453426736109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45937.453426736109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45937.453426736109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45937.453426736109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45937.453426736109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45937.453426736109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45937.453426736109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45937.453426736109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45937.453426736109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45937.453426736109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45937.453426736109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45937.453426736109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45937.453426736109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45937.453426736109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45937.453426736109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45937.453426736109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45937.453426736109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45937.453426736109</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45937.453426736109</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45937.453426736109</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45937.453426736109</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45937.453426736109</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2025-10-07T07:53:11Z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