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56" documentId="13_ncr:1_{F6CB121F-512D-4AA6-A0C1-0FB36C537598}" xr6:coauthVersionLast="47" xr6:coauthVersionMax="47" xr10:uidLastSave="{59C3FA85-3229-404F-B2BE-D96767494F2C}"/>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L7"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<sst xmlns="http://schemas.openxmlformats.org/spreadsheetml/2006/main" count="178588" uniqueCount="39077">
  <si>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</si>
  <si>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</si>
  <si>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</si>
  <si>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</si>
  <si>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</si>
  <si>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</si>
  <si>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</si>
  <si>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</si>
  <si>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</si>
  <si>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</si>
  <si>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</si>
  <si>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</si>
  <si>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</si>
  <si>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</si>
  <si>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</si>
  <si>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</si>
  <si>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</si>
  <si>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</si>
  <si>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</si>
  <si>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</si>
  <si>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</si>
  <si>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</si>
  <si>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</si>
  <si>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</si>
  <si>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</si>
  <si>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</si>
  <si>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</si>
  <si>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</si>
  <si>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</si>
  <si>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</si>
  <si>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</si>
  <si>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</si>
  <si>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</si>
  <si>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</si>
  <si>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</si>
  <si>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</si>
  <si>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</si>
  <si>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</si>
  <si>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</si>
  <si>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</si>
  <si>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</si>
  <si>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</si>
  <si>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</si>
  <si>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</si>
  <si>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</si>
  <si>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</si>
  <si>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</si>
  <si>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</si>
  <si>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</si>
  <si>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</si>
  <si>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</si>
  <si>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</si>
  <si>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</si>
  <si>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</si>
  <si>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</si>
  <si>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</si>
  <si>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</si>
  <si>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</si>
  <si>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</si>
  <si>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</si>
  <si>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</si>
  <si>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</si>
  <si>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</si>
  <si>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</si>
  <si>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</si>
  <si>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</si>
  <si>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</si>
  <si>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</si>
  <si>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</si>
  <si>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</si>
  <si>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</si>
  <si>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</si>
  <si>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</si>
  <si>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</si>
  <si>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</si>
  <si>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</si>
  <si>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</si>
  <si>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</si>
  <si>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</si>
  <si>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</si>
  <si>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</si>
  <si>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</si>
  <si>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</si>
  <si>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</si>
  <si>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</si>
  <si>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</si>
  <si>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</si>
  <si>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</si>
  <si>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</si>
  <si>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</si>
  <si>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</si>
  <si>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</si>
  <si>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</si>
  <si>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</si>
  <si>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</si>
  <si>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</si>
  <si>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</si>
  <si>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</si>
  <si>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</si>
  <si>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</si>
  <si>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</si>
  <si>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</si>
  <si>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</si>
  <si>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</si>
  <si>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</si>
  <si>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</si>
  <si>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</si>
  <si>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</si>
  <si>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</si>
  <si>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</si>
  <si>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</si>
  <si>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</si>
  <si>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</si>
  <si>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</si>
  <si>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</si>
  <si>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</si>
  <si>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</si>
  <si>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</si>
  <si>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</si>
  <si>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</si>
  <si>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</si>
  <si>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</si>
  <si>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</si>
  <si>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</si>
  <si>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</si>
  <si>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</si>
  <si>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</si>
  <si>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</si>
  <si>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</si>
  <si>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</si>
  <si>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</si>
  <si>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</si>
  <si>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</si>
  <si>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</si>
  <si>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</si>
  <si>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</si>
  <si>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</si>
  <si>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</si>
  <si>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</si>
  <si>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</si>
  <si>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</si>
  <si>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</si>
  <si>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</si>
  <si>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</si>
  <si>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</si>
  <si>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</si>
  <si>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</si>
  <si>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</si>
  <si>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</si>
  <si>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</si>
  <si>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</si>
  <si>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</si>
  <si>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</si>
  <si>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</si>
  <si>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</si>
  <si>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</si>
  <si>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</si>
  <si>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</si>
  <si>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</si>
  <si>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</si>
  <si>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</si>
  <si>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</si>
  <si>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</si>
  <si>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</si>
  <si>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</si>
  <si>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</si>
  <si>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</si>
  <si>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</si>
  <si>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</si>
  <si>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</si>
  <si>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</si>
  <si>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</si>
  <si>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</si>
  <si>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</si>
  <si>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</si>
  <si>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</si>
  <si>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</si>
  <si>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</si>
  <si>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</si>
  <si>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</si>
  <si>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</si>
  <si>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</si>
  <si>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</si>
  <si>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</si>
  <si>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</si>
  <si>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</si>
  <si>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</si>
  <si>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</si>
  <si>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</si>
  <si>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</si>
  <si>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</si>
  <si>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</si>
  <si>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</si>
  <si>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</si>
  <si>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</si>
  <si>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</si>
  <si>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</si>
  <si>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</si>
  <si>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</si>
  <si>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</si>
  <si>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</si>
  <si>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</si>
  <si>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</si>
  <si>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</si>
  <si>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</si>
  <si>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</si>
  <si>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</si>
  <si>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</si>
  <si>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</si>
  <si>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</si>
  <si>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</si>
  <si>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</si>
  <si>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</si>
  <si>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</si>
  <si>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</si>
  <si>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</si>
  <si>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</si>
  <si>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</si>
  <si>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</si>
  <si>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</si>
  <si>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</si>
  <si>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</si>
  <si>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</si>
  <si>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</si>
  <si>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</si>
  <si>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</si>
  <si>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</si>
  <si>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</si>
  <si>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</si>
  <si>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</si>
  <si>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</si>
  <si>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</si>
  <si>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</si>
  <si>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</si>
  <si>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</si>
  <si>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</si>
  <si>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</si>
  <si>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</si>
  <si>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</si>
  <si>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</si>
  <si>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</si>
  <si>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</si>
  <si>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</si>
  <si>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</si>
  <si>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</si>
  <si>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</si>
  <si>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</si>
  <si>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</si>
  <si>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</si>
  <si>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</si>
  <si>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</si>
  <si>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</si>
  <si>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</si>
  <si>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</si>
  <si>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</si>
  <si>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</si>
  <si>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</si>
  <si>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</si>
  <si>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</si>
  <si>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</si>
  <si>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</si>
  <si>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</si>
  <si>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</si>
  <si>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</si>
  <si>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</si>
  <si>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</si>
  <si>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</si>
  <si>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</si>
  <si>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</si>
  <si>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</si>
  <si>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</si>
  <si>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</si>
  <si>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</si>
  <si>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</si>
  <si>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</si>
  <si>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</si>
  <si>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</si>
  <si>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</si>
  <si>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</si>
  <si>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</si>
  <si>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</si>
  <si>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</si>
  <si>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</si>
  <si>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</si>
  <si>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</si>
  <si>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</si>
  <si>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</si>
  <si>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</si>
  <si>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</si>
  <si>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</si>
  <si>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</si>
  <si>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</si>
  <si>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</si>
  <si>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</si>
  <si>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</si>
  <si>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</si>
  <si>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</si>
  <si>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</si>
  <si>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</si>
  <si>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</si>
  <si>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</si>
  <si>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</si>
  <si>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</si>
  <si>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</si>
  <si>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</si>
  <si>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</si>
  <si>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</si>
  <si>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</si>
  <si>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</si>
  <si>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</si>
  <si>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</si>
  <si>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</si>
  <si>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</si>
  <si>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</si>
  <si>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</si>
  <si>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</si>
  <si>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</si>
  <si>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</si>
  <si>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</si>
  <si>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</si>
  <si>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</si>
  <si>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</si>
  <si>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</si>
  <si>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</si>
  <si>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</si>
  <si>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</si>
  <si>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</si>
  <si>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</si>
  <si>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</si>
  <si>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</si>
  <si>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</si>
  <si>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</si>
  <si>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</si>
  <si>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</si>
  <si>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</si>
  <si>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</si>
  <si>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</si>
  <si>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</si>
  <si>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</si>
  <si>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</si>
  <si>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</si>
  <si>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</si>
  <si>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</si>
  <si>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</si>
  <si>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</si>
  <si>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</si>
  <si>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</si>
  <si>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</si>
  <si>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</si>
  <si>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</si>
  <si>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</si>
  <si>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</si>
  <si>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</si>
  <si>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</si>
  <si>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</si>
  <si>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</si>
  <si>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</si>
  <si>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</si>
  <si>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</si>
  <si>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</si>
  <si>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</si>
  <si>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</si>
  <si>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</si>
  <si>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</si>
  <si>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</si>
  <si>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</si>
  <si>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</si>
  <si>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</si>
  <si>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</si>
  <si>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</si>
  <si>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</si>
  <si>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</si>
  <si>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</si>
  <si>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</si>
  <si>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</si>
  <si>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</si>
  <si>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</si>
  <si>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</si>
  <si>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</si>
  <si>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</si>
  <si>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</si>
  <si>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</si>
  <si>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</si>
  <si>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</si>
  <si>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</si>
  <si>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</si>
  <si>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</si>
  <si>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</si>
  <si>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</si>
  <si>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</si>
  <si>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</si>
  <si>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</si>
  <si>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</si>
  <si>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</si>
  <si>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</si>
  <si>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</si>
  <si>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</si>
  <si>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</si>
  <si>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</si>
  <si>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</si>
  <si>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</si>
  <si>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</si>
  <si>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</si>
  <si>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</si>
  <si>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</si>
  <si>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</si>
  <si>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</si>
  <si>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</si>
  <si>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</si>
  <si>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</si>
  <si>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</si>
  <si>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</si>
  <si>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</si>
  <si>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</si>
  <si>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</si>
  <si>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</si>
  <si>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</si>
  <si>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</si>
  <si>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</si>
  <si>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</si>
  <si>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</si>
  <si>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</si>
  <si>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</si>
  <si>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</si>
  <si>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</si>
  <si>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</si>
  <si>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</si>
  <si>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</si>
  <si>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</si>
  <si>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</si>
  <si>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</si>
  <si>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</si>
  <si>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</si>
  <si>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</si>
  <si>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</si>
  <si>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</si>
  <si>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</si>
  <si>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</si>
  <si>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</si>
  <si>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</si>
  <si>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</si>
  <si>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</si>
  <si>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</si>
  <si>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</si>
  <si>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</si>
  <si>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</si>
  <si>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</si>
  <si>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</si>
  <si>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</si>
  <si>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</si>
  <si>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</si>
  <si>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</si>
  <si>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</si>
  <si>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</si>
  <si>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</si>
  <si>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</si>
  <si>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</si>
  <si>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</si>
  <si>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</si>
  <si>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</si>
  <si>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</si>
  <si>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</si>
  <si>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</si>
  <si>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</si>
  <si>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</si>
  <si>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</si>
  <si>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</si>
  <si>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</si>
  <si>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</si>
  <si>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</si>
  <si>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</si>
  <si>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</si>
  <si>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</si>
  <si>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</si>
  <si>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</si>
  <si>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</si>
  <si>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</si>
  <si>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</si>
  <si>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</si>
  <si>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</si>
  <si>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</si>
  <si>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</si>
  <si>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</si>
  <si>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</si>
  <si>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</si>
  <si>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</si>
  <si>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</si>
  <si>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</si>
  <si>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</si>
  <si>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</si>
  <si>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</si>
  <si>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</si>
  <si>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</si>
  <si>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</si>
  <si>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</si>
  <si>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</si>
  <si>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</si>
  <si>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</si>
  <si>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</si>
  <si>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</si>
  <si>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</si>
  <si>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</si>
  <si>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</si>
  <si>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</si>
  <si>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</si>
  <si>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</si>
  <si>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</si>
  <si>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</si>
  <si>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</si>
  <si>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</si>
  <si>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</si>
  <si>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</si>
  <si>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</si>
  <si>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</si>
  <si>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</si>
  <si>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</si>
  <si>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</si>
  <si>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</si>
  <si>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</si>
  <si>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</si>
  <si>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</si>
  <si>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</si>
  <si>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</si>
  <si>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</si>
  <si>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</si>
  <si>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</si>
  <si>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</si>
  <si>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</si>
  <si>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</si>
  <si>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</si>
  <si>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</si>
  <si>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</si>
  <si>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</si>
  <si>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</si>
  <si>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</si>
  <si>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</si>
  <si>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</si>
  <si>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</si>
  <si>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</si>
  <si>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</si>
  <si>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</si>
  <si>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</si>
  <si>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</si>
  <si>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</si>
  <si>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</si>
  <si>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</si>
  <si>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</si>
  <si>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</si>
  <si>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</si>
  <si>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</si>
  <si>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</si>
  <si>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</si>
  <si>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</si>
  <si>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</si>
  <si>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</si>
  <si>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</si>
  <si>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</si>
  <si>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</si>
  <si>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</si>
  <si>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</si>
  <si>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</si>
  <si>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</si>
  <si>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</si>
  <si>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</si>
  <si>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</si>
  <si>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</si>
  <si>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</si>
  <si>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</si>
  <si>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</si>
  <si>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</si>
  <si>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</si>
  <si>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</si>
  <si>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</si>
  <si>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</si>
  <si>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</si>
  <si>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</si>
  <si>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</si>
  <si>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</si>
  <si>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</si>
  <si>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</si>
  <si>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</si>
  <si>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</si>
  <si>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</si>
  <si>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</si>
  <si>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</si>
  <si>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</si>
  <si>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</si>
  <si>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</si>
  <si>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</si>
  <si>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</si>
  <si>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</si>
  <si>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</si>
  <si>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</si>
  <si>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</si>
  <si>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</si>
  <si>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</si>
  <si>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</si>
  <si>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</si>
  <si>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</si>
  <si>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</si>
  <si>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</si>
  <si>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</si>
  <si>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</si>
  <si>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</si>
  <si>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</si>
  <si>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</si>
  <si>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</si>
  <si>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</si>
  <si>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</si>
  <si>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</si>
  <si>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</si>
  <si>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</si>
  <si>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</si>
  <si>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</si>
  <si>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</si>
  <si>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</si>
  <si>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</si>
  <si>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</si>
  <si>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</si>
  <si>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</si>
  <si>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</si>
  <si>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</si>
  <si>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</si>
  <si>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</si>
  <si>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</si>
  <si>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</si>
  <si>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</si>
  <si>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</si>
  <si>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</si>
  <si>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</si>
  <si>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</si>
  <si>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</si>
  <si>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</si>
  <si>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</si>
  <si>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</si>
  <si>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</si>
  <si>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</si>
  <si>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</si>
  <si>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</si>
  <si>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</si>
  <si>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</si>
  <si>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</si>
  <si>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</si>
  <si>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</si>
  <si>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</si>
  <si>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</si>
  <si>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</si>
  <si>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</si>
  <si>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</si>
  <si>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</si>
  <si>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</si>
  <si>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</si>
  <si>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</si>
  <si>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</si>
  <si>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</si>
  <si>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</si>
  <si>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</si>
  <si>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</si>
  <si>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</si>
  <si>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</si>
  <si>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</si>
  <si>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</si>
  <si>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</si>
  <si>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</si>
  <si>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</si>
  <si>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</si>
  <si>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</si>
  <si>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</si>
  <si>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</si>
  <si>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</si>
  <si>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</si>
  <si>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</si>
  <si>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</si>
  <si>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</si>
  <si>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</si>
  <si>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</si>
  <si>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</si>
  <si>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</si>
  <si>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</si>
  <si>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</si>
  <si>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</si>
  <si>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</si>
  <si>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</si>
  <si>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</si>
  <si>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</si>
  <si>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</si>
  <si>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</si>
  <si>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</si>
  <si>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</si>
  <si>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</si>
  <si>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</si>
  <si>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</si>
  <si>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</si>
  <si>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</si>
  <si>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</si>
  <si>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</si>
  <si>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</si>
  <si>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</si>
  <si>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</si>
  <si>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</si>
  <si>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</si>
  <si>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</si>
  <si>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</si>
  <si>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</si>
  <si>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</si>
  <si>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</si>
  <si>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</si>
  <si>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</si>
  <si>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</si>
  <si>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</si>
  <si>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</si>
  <si>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</si>
  <si>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</si>
  <si>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</si>
  <si>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</si>
  <si>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</si>
  <si>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</si>
  <si>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</si>
  <si>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</si>
  <si>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</si>
  <si>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</si>
  <si>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</si>
  <si>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</si>
  <si>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</si>
  <si>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</si>
  <si>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</si>
  <si>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</si>
  <si>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</si>
  <si>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</si>
  <si>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</si>
  <si>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</si>
  <si>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</si>
  <si>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</si>
  <si>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</si>
  <si>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</si>
  <si>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</si>
  <si>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</si>
  <si>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</si>
  <si>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</si>
  <si>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</si>
  <si>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</si>
  <si>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</si>
  <si>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</si>
  <si>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</si>
  <si>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</si>
  <si>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</si>
  <si>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</si>
  <si>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</si>
  <si>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</si>
  <si>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</si>
  <si>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</si>
  <si>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</si>
  <si>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</si>
  <si>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</si>
  <si>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</si>
  <si>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</si>
  <si>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</si>
  <si>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</si>
  <si>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</si>
  <si>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</si>
  <si>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</si>
  <si>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</si>
  <si>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</si>
  <si>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</si>
  <si>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</si>
  <si>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</si>
  <si>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</si>
  <si>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</si>
  <si>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</si>
  <si>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</si>
  <si>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</si>
  <si>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</si>
  <si>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</si>
  <si>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</si>
  <si>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</si>
  <si>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</si>
  <si>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</si>
  <si>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</si>
  <si>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</si>
  <si>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</si>
  <si>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</si>
  <si>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</si>
  <si>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</si>
  <si>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</si>
  <si>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</si>
  <si>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</si>
  <si>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</si>
  <si>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</si>
  <si>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</si>
  <si>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</si>
  <si>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</si>
  <si>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</si>
  <si>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</si>
  <si>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</si>
  <si>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</si>
  <si>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</si>
  <si>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</si>
  <si>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</si>
  <si>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</si>
  <si>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</si>
  <si>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</si>
  <si>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</si>
  <si>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</si>
  <si>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</si>
  <si>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</si>
  <si>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</si>
  <si>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</si>
  <si>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</si>
  <si>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</si>
  <si>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</si>
  <si>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</si>
  <si>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</si>
  <si>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</si>
  <si>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</si>
  <si>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</si>
  <si>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</si>
  <si>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</si>
  <si>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</si>
  <si>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</si>
  <si>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</si>
  <si>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</si>
  <si>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</si>
  <si>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</si>
  <si>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</si>
  <si>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</si>
  <si>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</si>
  <si>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</si>
  <si>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</si>
  <si>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</si>
  <si>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</si>
  <si>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</si>
  <si>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</si>
  <si>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</si>
  <si>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</si>
  <si>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</si>
  <si>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</si>
  <si>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</si>
  <si>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</si>
  <si>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</si>
  <si>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</si>
  <si>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</si>
  <si>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</si>
  <si>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</si>
  <si>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</si>
  <si>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</si>
  <si>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</si>
  <si>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</si>
  <si>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</si>
  <si>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</si>
  <si>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</si>
  <si>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</si>
  <si>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</si>
  <si>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</si>
  <si>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</si>
  <si>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</si>
  <si>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</si>
  <si>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</si>
  <si>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</si>
  <si>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</si>
  <si>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</si>
  <si>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</si>
  <si>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</si>
  <si>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</si>
  <si>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</si>
  <si>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</si>
  <si>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</si>
  <si>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</si>
  <si>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</si>
  <si>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</si>
  <si>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</si>
  <si>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</si>
  <si>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</si>
  <si>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</si>
  <si>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</si>
  <si>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</si>
  <si>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</si>
  <si>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</si>
  <si>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</si>
  <si>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</si>
  <si>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</si>
  <si>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</si>
  <si>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</si>
  <si>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</si>
  <si>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</si>
  <si>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</si>
  <si>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</si>
  <si>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</si>
  <si>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</si>
  <si>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</si>
  <si>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</si>
  <si>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</si>
  <si>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</si>
  <si>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</si>
  <si>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</si>
  <si>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</si>
  <si>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</si>
  <si>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</si>
  <si>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</si>
  <si>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</si>
  <si>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</si>
  <si>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</si>
  <si>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</si>
  <si>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</si>
  <si>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</si>
  <si>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</si>
  <si>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</si>
  <si>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</si>
  <si>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</si>
  <si>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</si>
  <si>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</si>
  <si>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</si>
  <si>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</si>
  <si>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</si>
  <si>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</si>
  <si>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</si>
  <si>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</si>
  <si>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</si>
  <si>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</si>
  <si>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</si>
  <si>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</si>
  <si>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</si>
  <si>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</si>
  <si>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</si>
  <si>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</si>
  <si>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</si>
  <si>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</si>
  <si>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</si>
  <si>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</si>
  <si>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</si>
  <si>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</si>
  <si>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</si>
  <si>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</si>
  <si>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</si>
  <si>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</si>
  <si>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</si>
  <si>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</si>
  <si>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</si>
  <si>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</si>
  <si>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</si>
  <si>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</si>
  <si>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</si>
  <si>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</si>
  <si>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</si>
  <si>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</si>
  <si>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</si>
  <si>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</si>
  <si>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</si>
  <si>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</si>
  <si>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</si>
  <si>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</si>
  <si>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</si>
  <si>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</si>
  <si>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</si>
  <si>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</si>
  <si>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</si>
  <si>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</si>
  <si>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</si>
  <si>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</si>
  <si>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</si>
  <si>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</si>
  <si>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</si>
  <si>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</si>
  <si>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</si>
  <si>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</si>
  <si>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</si>
  <si>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</si>
  <si>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</si>
  <si>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</si>
  <si>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</si>
  <si>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</si>
  <si>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</si>
  <si>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</si>
  <si>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</si>
  <si>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</si>
  <si>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</si>
  <si>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</si>
  <si>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</si>
  <si>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</si>
  <si>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</si>
  <si>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</si>
  <si>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</si>
  <si>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</si>
  <si>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</si>
  <si>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</si>
  <si>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</si>
  <si>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</si>
  <si>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</si>
  <si>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</si>
  <si>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</si>
  <si>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</si>
  <si>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</si>
  <si>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</si>
  <si>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</si>
  <si>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</si>
  <si>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</si>
  <si>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</si>
  <si>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</si>
  <si>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</si>
  <si>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</si>
  <si>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</si>
  <si>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</si>
  <si>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</si>
  <si>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</si>
  <si>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</si>
  <si>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</si>
  <si>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</si>
  <si>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</si>
  <si>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</si>
  <si>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</si>
  <si>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</si>
  <si>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</si>
  <si>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</si>
  <si>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</si>
  <si>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</si>
  <si>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</si>
  <si>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</si>
  <si>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</si>
  <si>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</si>
  <si>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</si>
  <si>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</si>
  <si>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</si>
  <si>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</si>
  <si>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</si>
  <si>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</si>
  <si>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</si>
  <si>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</si>
  <si>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</si>
  <si>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</si>
  <si>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</si>
  <si>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</si>
  <si>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</si>
  <si>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</si>
  <si>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</si>
  <si>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</si>
  <si>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</si>
  <si>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</si>
  <si>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</si>
  <si>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</si>
  <si>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</si>
  <si>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</si>
  <si>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</si>
  <si>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</si>
  <si>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</si>
  <si>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</si>
  <si>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</si>
  <si>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</si>
  <si>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</si>
  <si>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</si>
  <si>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</si>
  <si>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</si>
  <si>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</si>
  <si>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</si>
  <si>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</si>
  <si>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</si>
  <si>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</si>
  <si>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</si>
  <si>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</si>
  <si>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</si>
  <si>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</si>
  <si>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</si>
  <si>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</si>
  <si>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</si>
  <si>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</si>
  <si>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</si>
  <si>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</si>
  <si>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</si>
  <si>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</si>
  <si>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</si>
  <si>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</si>
  <si>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</si>
  <si>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</si>
  <si>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</si>
  <si>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</si>
  <si>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</si>
  <si>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</si>
  <si>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</si>
  <si>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</si>
  <si>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</si>
  <si>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</si>
  <si>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</si>
  <si>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</si>
  <si>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</si>
  <si>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</si>
  <si>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</si>
  <si>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</si>
  <si>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</si>
  <si>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</si>
  <si>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</si>
  <si>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</si>
  <si>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</si>
  <si>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</si>
  <si>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</si>
  <si>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</si>
  <si>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</si>
  <si>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</si>
  <si>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</si>
  <si>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</si>
  <si>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</si>
  <si>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</si>
  <si>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</si>
  <si>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</si>
  <si>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</si>
  <si>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</si>
  <si>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</si>
  <si>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</si>
  <si>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</si>
  <si>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</si>
  <si>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</si>
  <si>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</si>
  <si>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</si>
  <si>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</si>
  <si>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</si>
  <si>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</si>
  <si>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</si>
  <si>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</si>
  <si>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</si>
  <si>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</si>
  <si>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</si>
  <si>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</si>
  <si>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</si>
  <si>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</si>
  <si>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</si>
  <si>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</si>
  <si>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</si>
  <si>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</si>
  <si>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</si>
  <si>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</si>
  <si>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</si>
  <si>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</si>
  <si>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</si>
  <si>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</si>
  <si>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</si>
  <si>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</si>
  <si>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</si>
  <si>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</si>
  <si>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</si>
  <si>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</si>
  <si>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</si>
  <si>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</si>
  <si>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</si>
  <si>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</si>
  <si>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</si>
  <si>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</si>
  <si>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</si>
  <si>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</si>
  <si>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</si>
  <si>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</si>
  <si>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</si>
  <si>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</si>
  <si>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</si>
  <si>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</si>
  <si>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</si>
  <si>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</si>
  <si>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</si>
  <si>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</si>
  <si>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</si>
  <si>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</si>
  <si>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</si>
  <si>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</si>
  <si>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</si>
  <si>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</si>
  <si>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</si>
  <si>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</si>
  <si>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</si>
  <si>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</si>
  <si>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</si>
  <si>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</si>
  <si>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</si>
  <si>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</si>
  <si>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</si>
  <si>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</si>
  <si>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</si>
  <si>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</si>
  <si>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</si>
  <si>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</si>
  <si>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</si>
  <si>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</si>
  <si>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</si>
  <si>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</si>
  <si>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</si>
  <si>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</si>
  <si>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</si>
  <si>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</si>
  <si>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</si>
  <si>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</si>
  <si>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</si>
  <si>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</si>
  <si>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</si>
  <si>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</si>
  <si>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</si>
  <si>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</si>
  <si>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</si>
  <si>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</si>
  <si>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</si>
  <si>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</si>
  <si>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</si>
  <si>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</si>
  <si>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</si>
  <si>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</si>
  <si>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</si>
  <si>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</si>
  <si>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</si>
  <si>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</si>
  <si>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</si>
  <si>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</si>
  <si>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</si>
  <si>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</si>
  <si>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</si>
  <si>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</si>
  <si>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</si>
  <si>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</si>
  <si>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</si>
  <si>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</si>
  <si>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</si>
  <si>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</si>
  <si>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</si>
  <si>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</si>
  <si>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</si>
  <si>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</si>
  <si>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</si>
  <si>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</si>
  <si>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</si>
  <si>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</si>
  <si>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</si>
  <si>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</si>
  <si>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</si>
  <si>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</si>
  <si>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</si>
  <si>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</si>
  <si>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</si>
  <si>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</si>
  <si>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</si>
  <si>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</si>
  <si>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</si>
  <si>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</si>
  <si>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</si>
  <si>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</si>
  <si>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</si>
  <si>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</si>
  <si>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</si>
  <si>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</si>
  <si>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</si>
  <si>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</si>
  <si>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</si>
  <si>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</si>
  <si>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</si>
  <si>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</si>
  <si>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</si>
  <si>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</si>
  <si>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</si>
  <si>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</si>
  <si>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</si>
  <si>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</si>
  <si>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</si>
  <si>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</si>
  <si>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</si>
  <si>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</si>
  <si>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</si>
  <si>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</si>
  <si>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</si>
  <si>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</si>
  <si>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</si>
  <si>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</si>
  <si>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</si>
  <si>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</si>
  <si>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</si>
  <si>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</si>
  <si>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</si>
  <si>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</si>
  <si>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</si>
  <si>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</si>
  <si>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</si>
  <si>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</si>
  <si>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</si>
  <si>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</si>
  <si>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</si>
  <si>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</si>
  <si>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</si>
  <si>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</si>
  <si>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</si>
  <si>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</si>
  <si>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</si>
  <si>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</si>
  <si>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</si>
  <si>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</si>
  <si>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</si>
  <si>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</si>
  <si>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</si>
  <si>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</si>
  <si>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</si>
  <si>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</si>
  <si>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</si>
  <si>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</si>
  <si>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</si>
  <si>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</si>
  <si>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</si>
  <si>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</si>
  <si>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</si>
  <si>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</si>
  <si>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</si>
  <si>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</si>
  <si>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</si>
  <si>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</si>
  <si>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</si>
  <si>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</si>
  <si>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</si>
  <si>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</si>
  <si>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</si>
  <si>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</si>
  <si>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</si>
  <si>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</si>
  <si>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</si>
  <si>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</si>
  <si>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</si>
  <si>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</si>
  <si>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</si>
  <si>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</si>
  <si>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</si>
  <si>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</si>
  <si>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</si>
  <si>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</si>
  <si>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</si>
  <si>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</si>
  <si>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</si>
  <si>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</si>
  <si>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</si>
  <si>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</si>
  <si>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</si>
  <si>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</si>
  <si>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</si>
  <si>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</si>
  <si>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</si>
  <si>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</si>
  <si>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</si>
  <si>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</si>
  <si>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</si>
  <si>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</si>
  <si>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</si>
  <si>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</si>
  <si>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</si>
  <si>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</si>
  <si>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</si>
  <si>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</si>
  <si>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</si>
  <si>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</si>
  <si>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</si>
  <si>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</si>
  <si>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</si>
  <si>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</si>
  <si>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</si>
  <si>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</si>
  <si>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</si>
  <si>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</si>
  <si>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</si>
  <si>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</si>
  <si>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</si>
  <si>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</si>
  <si>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</si>
  <si>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</si>
  <si>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</si>
  <si>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</si>
  <si>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</si>
  <si>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</si>
  <si>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</si>
  <si>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</si>
  <si>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</si>
  <si>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</si>
  <si>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</si>
  <si>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</si>
  <si>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</si>
  <si>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</si>
  <si>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</si>
  <si>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</si>
  <si>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</si>
  <si>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</si>
  <si>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</si>
  <si>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</si>
  <si>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</si>
  <si>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</si>
  <si>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</si>
  <si>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</si>
  <si>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</si>
  <si>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</si>
  <si>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</si>
  <si>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</si>
  <si>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</si>
  <si>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</si>
  <si>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</si>
  <si>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</si>
  <si>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</si>
  <si>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</si>
  <si>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</si>
  <si>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</si>
  <si>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</si>
  <si>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</si>
  <si>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</si>
  <si>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</si>
  <si>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</si>
  <si>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</si>
  <si>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</si>
  <si>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</si>
  <si>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</si>
  <si>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</si>
  <si>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</si>
  <si>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</si>
  <si>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</si>
  <si>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</si>
  <si>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</si>
  <si>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</si>
  <si>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</si>
  <si>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</si>
  <si>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</si>
  <si>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</si>
  <si>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</si>
  <si>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</si>
  <si>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</si>
  <si>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</si>
  <si>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</si>
  <si>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</si>
  <si>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</si>
  <si>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</si>
  <si>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</si>
  <si>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</si>
  <si>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</si>
  <si>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</si>
  <si>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</si>
  <si>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</si>
  <si>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</si>
  <si>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</si>
  <si>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</si>
  <si>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</si>
  <si>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</si>
  <si>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</si>
  <si>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</si>
  <si>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</si>
  <si>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</si>
  <si>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</si>
  <si>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</si>
  <si>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</si>
  <si>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</si>
  <si>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</si>
  <si>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</si>
  <si>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</si>
  <si>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</si>
  <si>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</si>
  <si>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</si>
  <si>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</si>
  <si>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</si>
  <si>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</si>
  <si>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</si>
  <si>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</si>
  <si>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</si>
  <si>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</si>
  <si>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</si>
  <si>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</si>
  <si>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</si>
  <si>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</si>
  <si>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</si>
  <si>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</si>
  <si>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</si>
  <si>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</si>
  <si>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</si>
  <si>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</si>
  <si>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</si>
  <si>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</si>
  <si>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</si>
  <si>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</si>
  <si>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</si>
  <si>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</si>
  <si>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</si>
  <si>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</si>
  <si>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</si>
  <si>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</si>
  <si>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</si>
  <si>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</si>
  <si>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</si>
  <si>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</si>
  <si>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</si>
  <si>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</si>
  <si>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</si>
  <si>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</si>
  <si>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</si>
  <si>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</si>
  <si>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</si>
  <si>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</si>
  <si>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</si>
  <si>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</si>
  <si>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</si>
  <si>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</si>
  <si>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</si>
  <si>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</si>
  <si>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</si>
  <si>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</si>
  <si>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</si>
  <si>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</si>
  <si>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</si>
  <si>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</si>
  <si>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</si>
  <si>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</si>
  <si>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</si>
  <si>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</si>
  <si>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</si>
  <si>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</si>
  <si>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</si>
  <si>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</si>
  <si>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</si>
  <si>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</si>
  <si>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</si>
  <si>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</si>
  <si>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</si>
  <si>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</si>
  <si>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</si>
  <si>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</si>
  <si>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</si>
  <si>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</si>
  <si>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</si>
  <si>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</si>
  <si>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</si>
  <si>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</si>
  <si>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</si>
  <si>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</si>
  <si>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</si>
  <si>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</si>
  <si>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</si>
  <si>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</si>
  <si>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</si>
  <si>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</si>
  <si>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</si>
  <si>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</si>
  <si>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</si>
  <si>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</si>
  <si>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</si>
  <si>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</si>
  <si>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</si>
  <si>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</si>
  <si>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</si>
  <si>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</si>
  <si>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</si>
  <si>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</si>
  <si>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</si>
  <si>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</si>
  <si>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</si>
  <si>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</si>
  <si>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</si>
  <si>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</si>
  <si>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</si>
  <si>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</si>
  <si>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</si>
  <si>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</si>
  <si>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</si>
  <si>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</si>
  <si>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</si>
  <si>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</si>
  <si>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</si>
  <si>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</si>
  <si>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</si>
  <si>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</si>
  <si>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</si>
  <si>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</si>
  <si>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</si>
  <si>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</si>
  <si>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</si>
  <si>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</si>
  <si>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</si>
  <si>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</si>
  <si>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</si>
  <si>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</si>
  <si>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</si>
  <si>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</si>
  <si>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</si>
  <si>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</si>
  <si>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</si>
  <si>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</si>
  <si>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</si>
  <si>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</si>
  <si>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</si>
  <si>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</si>
  <si>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</si>
  <si>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</si>
  <si>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</si>
  <si>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</si>
  <si>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</si>
  <si>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</si>
  <si>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</si>
  <si>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</si>
  <si>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</si>
  <si>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</si>
  <si>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</si>
  <si>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</si>
  <si>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</si>
  <si>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</si>
  <si>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</si>
  <si>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</si>
  <si>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</si>
  <si>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</si>
  <si>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</si>
  <si>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</si>
  <si>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</si>
  <si>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</si>
  <si>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</si>
  <si>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</si>
  <si>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</si>
  <si>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</si>
  <si>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</si>
  <si>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</si>
  <si>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</si>
  <si>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</si>
  <si>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</si>
  <si>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</si>
  <si>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</si>
  <si>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</si>
  <si>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</si>
  <si>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</si>
  <si>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</si>
  <si>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</si>
  <si>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</si>
  <si>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</si>
  <si>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</si>
  <si>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</si>
  <si>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</si>
  <si>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</si>
  <si>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</si>
  <si>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</si>
  <si>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</si>
  <si>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</si>
  <si>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</si>
  <si>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</si>
  <si>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</si>
  <si>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</si>
  <si>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</si>
  <si>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</si>
  <si>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</si>
  <si>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</si>
  <si>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</si>
  <si>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</si>
  <si>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</si>
  <si>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</si>
  <si>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</si>
  <si>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</si>
  <si>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</si>
  <si>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</si>
  <si>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</si>
  <si>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</si>
  <si>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</si>
  <si>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</si>
  <si>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</si>
  <si>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</si>
  <si>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</si>
  <si>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</si>
  <si>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</si>
  <si>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</si>
  <si>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</si>
  <si>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</si>
  <si>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</si>
  <si>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</si>
  <si>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</si>
  <si>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</si>
  <si>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</si>
  <si>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</si>
  <si>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</si>
  <si>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</si>
  <si>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</si>
  <si>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</si>
  <si>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</si>
  <si>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</si>
  <si>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</si>
  <si>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</si>
  <si>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</si>
  <si>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</si>
  <si>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</si>
  <si>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</si>
  <si>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</si>
  <si>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</si>
  <si>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</si>
  <si>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</si>
  <si>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</si>
  <si>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</si>
  <si>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</si>
  <si>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</si>
  <si>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</si>
  <si>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</si>
  <si>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</si>
  <si>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</si>
  <si>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</si>
  <si>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</si>
  <si>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</si>
  <si>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</si>
  <si>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</si>
  <si>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</si>
  <si>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</si>
  <si>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</si>
  <si>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</si>
  <si>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</si>
  <si>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</si>
  <si>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</si>
  <si>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</si>
  <si>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</si>
  <si>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</si>
  <si>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</si>
  <si>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</si>
  <si>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</si>
  <si>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</si>
  <si>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</si>
  <si>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</si>
  <si>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</si>
  <si>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</si>
  <si>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</si>
  <si>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</si>
  <si>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</si>
  <si>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</si>
  <si>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</si>
  <si>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</si>
  <si>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</si>
  <si>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</si>
  <si>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</si>
  <si>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</si>
  <si>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</si>
  <si>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</si>
  <si>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</si>
  <si>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</si>
  <si>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</si>
  <si>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</si>
  <si>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</si>
  <si>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</si>
  <si>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</si>
  <si>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</si>
  <si>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</si>
  <si>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</si>
  <si>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</si>
  <si>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</si>
  <si>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</si>
  <si>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</si>
  <si>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</si>
  <si>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</si>
  <si>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</si>
  <si>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</si>
  <si>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</si>
  <si>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</si>
  <si>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</si>
  <si>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</si>
  <si>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</si>
  <si>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</si>
  <si>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</si>
  <si>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</si>
  <si>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</si>
  <si>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</si>
  <si>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</si>
  <si>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</si>
  <si>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</si>
  <si>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</si>
  <si>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</si>
  <si>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</si>
  <si>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</si>
  <si>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</si>
  <si>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</si>
  <si>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</si>
  <si>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</si>
  <si>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</si>
  <si>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</si>
  <si>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</si>
  <si>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</si>
  <si>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</si>
  <si>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</si>
  <si>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</si>
  <si>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</si>
  <si>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</si>
  <si>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</si>
  <si>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</si>
  <si>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</si>
  <si>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</si>
  <si>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</si>
  <si>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</si>
  <si>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</si>
  <si>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</si>
  <si>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</si>
  <si>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</si>
  <si>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</si>
  <si>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</si>
  <si>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</si>
  <si>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</si>
  <si>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</si>
  <si>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</si>
  <si>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</si>
  <si>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</si>
  <si>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</si>
  <si>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</si>
  <si>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</si>
  <si>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</si>
  <si>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</si>
  <si>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</si>
  <si>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</si>
  <si>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</si>
  <si>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</si>
  <si>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</si>
  <si>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</si>
  <si>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</si>
  <si>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</si>
  <si>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</si>
  <si>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</si>
  <si>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</si>
  <si>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</si>
  <si>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</si>
  <si>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</si>
  <si>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</si>
  <si>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</si>
  <si>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</si>
  <si>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</si>
  <si>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</si>
  <si>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</si>
  <si>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</si>
  <si>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</si>
  <si>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</si>
  <si>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</si>
  <si>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</si>
  <si>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</si>
  <si>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</si>
  <si>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</si>
  <si>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</si>
  <si>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</si>
  <si>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</si>
  <si>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</si>
  <si>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</si>
  <si>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</si>
  <si>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</si>
  <si>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</si>
  <si>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</si>
  <si>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</si>
  <si>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</si>
  <si>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</si>
  <si>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</si>
  <si>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</si>
  <si>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</si>
  <si>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</si>
  <si>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</si>
  <si>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</si>
  <si>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</si>
  <si>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</si>
  <si>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</si>
  <si>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</si>
  <si>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</si>
  <si>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</si>
  <si>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</si>
  <si>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</si>
  <si>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</si>
  <si>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</si>
  <si>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</si>
  <si>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</si>
  <si>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</si>
  <si>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</si>
  <si>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</si>
  <si>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</si>
  <si>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</si>
  <si>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</si>
  <si>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</si>
  <si>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</si>
  <si>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</si>
  <si>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</si>
  <si>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</si>
  <si>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</si>
  <si>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</si>
  <si>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</si>
  <si>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</si>
  <si>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</si>
  <si>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</si>
  <si>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</si>
  <si>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</si>
  <si>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</si>
  <si>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</si>
  <si>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</si>
  <si>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</si>
  <si>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</si>
  <si>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</si>
  <si>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</si>
  <si>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</si>
  <si>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</si>
  <si>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</si>
  <si>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</si>
  <si>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</si>
  <si>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</si>
  <si>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</si>
  <si>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</si>
  <si>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</si>
  <si>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</si>
  <si>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</si>
  <si>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</si>
  <si>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</si>
  <si>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</si>
  <si>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</si>
  <si>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</si>
  <si>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</si>
  <si>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</si>
  <si>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</si>
  <si>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</si>
  <si>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</si>
  <si>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</si>
  <si>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</si>
  <si>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</si>
  <si>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</si>
  <si>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</si>
  <si>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</si>
  <si>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</si>
  <si>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</si>
  <si>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</si>
  <si>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</si>
  <si>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</si>
  <si>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</si>
  <si>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</si>
  <si>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</si>
  <si>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</si>
  <si>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</si>
  <si>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</si>
  <si>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</si>
  <si>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</si>
  <si>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</si>
  <si>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</si>
  <si>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</si>
  <si>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</si>
  <si>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</si>
  <si>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</si>
  <si>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</si>
  <si>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</si>
  <si>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</si>
  <si>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</si>
  <si>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</si>
  <si>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</si>
  <si>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</si>
  <si>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</si>
  <si>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</si>
  <si>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</si>
  <si>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</si>
  <si>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</si>
  <si>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</si>
  <si>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</si>
  <si>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</si>
  <si>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</si>
  <si>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</si>
  <si>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</si>
  <si>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</si>
  <si>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</si>
  <si>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</si>
  <si>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</si>
  <si>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</si>
  <si>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</si>
  <si>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</si>
  <si>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</si>
  <si>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</si>
  <si>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</si>
  <si>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</si>
  <si>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</si>
  <si>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</si>
  <si>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</si>
  <si>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</si>
  <si>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</si>
  <si>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</si>
  <si>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</si>
  <si>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</si>
  <si>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</si>
  <si>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</si>
  <si>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</si>
  <si>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</si>
  <si>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</si>
  <si>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</si>
  <si>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</si>
  <si>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</si>
  <si>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</si>
  <si>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</si>
  <si>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</si>
  <si>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</si>
  <si>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</si>
  <si>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</si>
  <si>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</si>
  <si>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</si>
  <si>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</si>
  <si>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</si>
  <si>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</si>
  <si>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</si>
  <si>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</si>
  <si>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</si>
  <si>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</si>
  <si>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</si>
  <si>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</si>
  <si>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</si>
  <si>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</si>
  <si>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</si>
  <si>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</si>
  <si>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</si>
  <si>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</si>
  <si>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</si>
  <si>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</si>
  <si>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</si>
  <si>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</si>
  <si>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</si>
  <si>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</si>
  <si>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</si>
  <si>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</si>
  <si>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</si>
  <si>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</si>
  <si>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</si>
  <si>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</si>
  <si>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</si>
  <si>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</si>
  <si>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</si>
  <si>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</si>
  <si>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</si>
  <si>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</si>
  <si>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</si>
  <si>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</si>
  <si>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</si>
  <si>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</si>
  <si>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</si>
  <si>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</si>
  <si>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</si>
  <si>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</si>
  <si>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</si>
  <si>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</si>
  <si>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</si>
  <si>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</si>
  <si>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</si>
  <si>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</si>
  <si>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</si>
  <si>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</si>
  <si>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</si>
  <si>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</si>
  <si>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</si>
  <si>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</si>
  <si>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</si>
  <si>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</si>
  <si>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</si>
  <si>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</si>
  <si>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</si>
  <si>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</si>
  <si>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</si>
  <si>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</si>
  <si>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</si>
  <si>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</si>
  <si>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</si>
  <si>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</si>
  <si>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</si>
  <si>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</si>
  <si>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</si>
  <si>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</si>
  <si>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</si>
  <si>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</si>
  <si>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</si>
  <si>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</si>
  <si>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</si>
  <si>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</si>
  <si>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</si>
  <si>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</si>
  <si>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</si>
  <si>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</si>
  <si>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</si>
  <si>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</si>
  <si>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</si>
  <si>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</si>
  <si>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</si>
  <si>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</si>
  <si>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</si>
  <si>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</si>
  <si>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</si>
  <si>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</si>
  <si>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</si>
  <si>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</si>
  <si>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</si>
  <si>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</si>
  <si>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</si>
  <si>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</si>
  <si>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</si>
  <si>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</si>
  <si>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</si>
  <si>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</si>
  <si>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</si>
  <si>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</si>
  <si>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</si>
  <si>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</si>
  <si>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</si>
  <si>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</si>
  <si>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</si>
  <si>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</si>
  <si>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</si>
  <si>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</si>
  <si>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</si>
  <si>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</si>
  <si>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</si>
  <si>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</si>
  <si>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</si>
  <si>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</si>
  <si>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</si>
  <si>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</si>
  <si>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</si>
  <si>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</si>
  <si>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</si>
  <si>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</si>
  <si>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</si>
  <si>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</si>
  <si>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</si>
  <si>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</si>
  <si>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</si>
  <si>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</si>
  <si>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</si>
  <si>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</si>
  <si>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</si>
  <si>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</si>
  <si>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</si>
  <si>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</si>
  <si>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</si>
  <si>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</si>
  <si>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</si>
  <si>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</si>
  <si>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</si>
  <si>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</si>
  <si>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</si>
  <si>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</si>
  <si>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</si>
  <si>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</si>
  <si>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</si>
  <si>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</si>
  <si>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</si>
  <si>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</si>
  <si>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</si>
  <si>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</si>
  <si>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</si>
  <si>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</si>
  <si>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</si>
  <si>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</si>
  <si>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</si>
  <si>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</si>
  <si>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</si>
  <si>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</si>
  <si>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</si>
  <si>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</si>
  <si>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</si>
  <si>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</si>
  <si>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</si>
  <si>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</si>
  <si>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</si>
  <si>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</si>
  <si>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</si>
  <si>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</si>
  <si>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</si>
  <si>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</si>
  <si>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</si>
  <si>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</si>
  <si>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</si>
  <si>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</si>
  <si>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</si>
  <si>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</si>
  <si>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</si>
  <si>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</si>
  <si>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</si>
  <si>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</si>
  <si>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</si>
  <si>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</si>
  <si>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</si>
  <si>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</si>
  <si>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</si>
  <si>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</si>
  <si>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</si>
  <si>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</si>
  <si>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</si>
  <si>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</si>
  <si>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</si>
  <si>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</si>
  <si>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</si>
  <si>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</si>
  <si>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</si>
  <si>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</si>
  <si>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</si>
  <si>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</si>
  <si>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</si>
  <si>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</si>
  <si>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</si>
  <si>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</si>
  <si>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</si>
  <si>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</si>
  <si>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</si>
  <si>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</si>
  <si>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</si>
  <si>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</si>
  <si>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</si>
  <si>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</si>
  <si>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</si>
  <si>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</si>
  <si>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</si>
  <si>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</si>
  <si>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</si>
  <si>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</si>
  <si>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</si>
  <si>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</si>
  <si>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</si>
  <si>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</si>
  <si>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</si>
  <si>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</si>
  <si>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</si>
  <si>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</si>
  <si>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</si>
  <si>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</si>
  <si>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</si>
  <si>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</si>
  <si>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</si>
  <si>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</si>
  <si>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</si>
  <si>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</si>
  <si>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</si>
  <si>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</si>
  <si>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</si>
  <si>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</si>
  <si>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</si>
  <si>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</si>
  <si>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</si>
  <si>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</si>
  <si>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</si>
  <si>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</si>
  <si>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</si>
  <si>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</si>
  <si>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</si>
  <si>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</si>
  <si>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</si>
  <si>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</si>
  <si>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</si>
  <si>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</si>
  <si>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</si>
  <si>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</si>
  <si>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</si>
  <si>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</si>
  <si>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</si>
  <si>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</si>
  <si>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</si>
  <si>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</si>
  <si>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</si>
  <si>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</si>
  <si>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</si>
  <si>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</si>
  <si>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</si>
  <si>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</si>
  <si>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</si>
  <si>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</si>
  <si>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</si>
  <si>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</si>
  <si>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</si>
  <si>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</si>
  <si>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</si>
  <si>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</si>
  <si>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</si>
  <si>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</si>
  <si>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</si>
  <si>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</si>
  <si>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</si>
  <si>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</si>
  <si>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</si>
  <si>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</si>
  <si>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</si>
  <si>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</si>
  <si>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</si>
  <si>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</si>
  <si>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</si>
  <si>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</si>
  <si>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</si>
  <si>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</si>
  <si>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</si>
  <si>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</si>
  <si>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</si>
  <si>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</si>
  <si>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</si>
  <si>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</si>
  <si>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</si>
  <si>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</si>
  <si>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</si>
  <si>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</si>
  <si>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</si>
  <si>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</si>
  <si>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</si>
  <si>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</si>
  <si>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</si>
  <si>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</si>
  <si>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</si>
  <si>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</si>
  <si>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</si>
  <si>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</si>
  <si>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</si>
  <si>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</si>
  <si>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</si>
  <si>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</si>
  <si>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</si>
  <si>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</si>
  <si>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</si>
  <si>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</si>
  <si>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</si>
  <si>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</si>
  <si>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</si>
  <si>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</si>
  <si>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</si>
  <si>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</si>
  <si>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</si>
  <si>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</si>
  <si>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</si>
  <si>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</si>
  <si>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</si>
  <si>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</si>
  <si>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</si>
  <si>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</si>
  <si>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</si>
  <si>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</si>
  <si>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</si>
  <si>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</si>
  <si>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</si>
  <si>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</si>
  <si>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</si>
  <si>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</si>
  <si>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</si>
  <si>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</si>
  <si>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</si>
  <si>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</si>
  <si>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</si>
  <si>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</si>
  <si>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</si>
  <si>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</si>
  <si>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</si>
  <si>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</si>
  <si>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</si>
  <si>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</si>
  <si>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</si>
  <si>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</si>
  <si>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</si>
  <si>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</si>
  <si>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</si>
  <si>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</si>
  <si>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</si>
  <si>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</si>
  <si>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</si>
  <si>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</si>
  <si>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</si>
  <si>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</si>
  <si>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</si>
  <si>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</si>
  <si>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</si>
  <si>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</si>
  <si>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</si>
  <si>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</si>
  <si>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</si>
  <si>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</si>
  <si>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</si>
  <si>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</si>
  <si>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</si>
  <si>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</si>
  <si>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</si>
  <si>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</si>
  <si>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</si>
  <si>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</si>
  <si>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</si>
  <si>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</si>
  <si>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</si>
  <si>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</si>
  <si>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</si>
  <si>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</si>
  <si>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</si>
  <si>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</si>
  <si>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</si>
  <si>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</si>
  <si>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</si>
  <si>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</si>
  <si>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</si>
  <si>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</si>
  <si>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</si>
  <si>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</si>
  <si>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</si>
  <si>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</si>
  <si>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</si>
  <si>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</si>
  <si>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</si>
  <si>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</si>
  <si>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</si>
  <si>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</si>
  <si>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</si>
  <si>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</si>
  <si>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</si>
  <si>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</si>
  <si>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</si>
  <si>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</si>
  <si>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</si>
  <si>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</si>
  <si>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</si>
  <si>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</si>
  <si>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</si>
  <si>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</si>
  <si>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</si>
  <si>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</si>
  <si>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</si>
  <si>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</si>
  <si>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</si>
  <si>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</si>
  <si>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</si>
  <si>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</si>
  <si>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</si>
  <si>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</si>
  <si>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</si>
  <si>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</si>
  <si>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</si>
  <si>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</si>
  <si>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</si>
  <si>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</si>
  <si>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</si>
  <si>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</si>
  <si>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</si>
  <si>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</si>
  <si>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</si>
  <si>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</si>
  <si>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</si>
  <si>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</si>
  <si>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</si>
  <si>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</si>
  <si>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</si>
  <si>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</si>
  <si>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</si>
  <si>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</si>
  <si>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</si>
  <si>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</si>
  <si>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</si>
  <si>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</si>
  <si>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</si>
  <si>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</si>
  <si>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</si>
  <si>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</si>
  <si>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</si>
  <si>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</si>
  <si>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</si>
  <si>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</si>
  <si>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</si>
  <si>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</si>
  <si>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</si>
  <si>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</si>
  <si>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</si>
  <si>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</si>
  <si>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</si>
  <si>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</si>
  <si>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</si>
  <si>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</si>
  <si>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</si>
  <si>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</si>
  <si>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</si>
  <si>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</si>
  <si>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</si>
  <si>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</si>
  <si>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</si>
  <si>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</si>
  <si>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</si>
  <si>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</si>
  <si>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</si>
  <si>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</si>
  <si>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</si>
  <si>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</si>
  <si>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</si>
  <si>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</si>
  <si>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</si>
  <si>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</si>
  <si>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</si>
  <si>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</si>
  <si>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</si>
  <si>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</si>
  <si>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</si>
  <si>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</si>
  <si>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</si>
  <si>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</si>
  <si>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</si>
  <si>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</si>
  <si>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</si>
  <si>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</si>
  <si>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</si>
  <si>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</si>
  <si>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</si>
  <si>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</si>
  <si>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</si>
  <si>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</si>
  <si>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</si>
  <si>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</si>
  <si>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</si>
  <si>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</si>
  <si>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</si>
  <si>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</si>
  <si>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</si>
  <si>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</si>
  <si>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</si>
  <si>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</si>
  <si>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</si>
  <si>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</si>
  <si>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</si>
  <si>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</si>
  <si>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</si>
  <si>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</si>
  <si>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</si>
  <si>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</si>
  <si>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</si>
  <si>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</si>
  <si>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</si>
  <si>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</si>
  <si>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</si>
  <si>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</si>
  <si>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</si>
  <si>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</si>
  <si>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</si>
  <si>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</si>
  <si>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</si>
  <si>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</si>
  <si>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</si>
  <si>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</si>
  <si>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</si>
  <si>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</si>
  <si>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</si>
  <si>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</si>
  <si>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</si>
  <si>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</si>
  <si>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</si>
  <si>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</si>
  <si>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</si>
  <si>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</si>
  <si>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</si>
  <si>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</si>
  <si>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</si>
  <si>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</si>
  <si>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</si>
  <si>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</si>
  <si>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</si>
  <si>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</si>
  <si>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</si>
  <si>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</si>
  <si>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</si>
  <si>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</si>
  <si>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</si>
  <si>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</si>
  <si>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</si>
  <si>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</si>
  <si>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</si>
  <si>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</si>
  <si>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</si>
  <si>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</si>
  <si>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</si>
  <si>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</si>
  <si>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</si>
  <si>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</si>
  <si>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</si>
  <si>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</si>
  <si>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</si>
  <si>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</si>
  <si>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</si>
  <si>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</si>
  <si>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</si>
  <si>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</si>
  <si>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</si>
  <si>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</si>
  <si>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</si>
  <si>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</si>
  <si>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</si>
  <si>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</si>
  <si>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</si>
  <si>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</si>
  <si>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</si>
  <si>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</si>
  <si>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</si>
  <si>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</si>
  <si>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</si>
  <si>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</si>
  <si>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</si>
  <si>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</si>
  <si>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</si>
  <si>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</si>
  <si>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</si>
  <si>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</si>
  <si>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</si>
  <si>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</si>
  <si>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</si>
  <si>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</si>
  <si>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</si>
  <si>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</si>
  <si>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</si>
  <si>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</si>
  <si>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</si>
  <si>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</si>
  <si>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</si>
  <si>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</si>
  <si>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</si>
  <si>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</si>
  <si>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</si>
  <si>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</si>
  <si>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</si>
  <si>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</si>
  <si>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</si>
  <si>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</si>
  <si>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</si>
  <si>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</si>
  <si>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</si>
  <si>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</si>
  <si>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</si>
  <si>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</si>
  <si>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</si>
  <si>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</si>
  <si>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</si>
  <si>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</si>
  <si>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</si>
  <si>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</si>
  <si>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</si>
  <si>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</si>
  <si>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</si>
  <si>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</si>
  <si>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</si>
  <si>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</si>
  <si>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</si>
  <si>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</si>
  <si>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</si>
  <si>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</si>
  <si>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</si>
  <si>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</si>
  <si>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</si>
  <si>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</si>
  <si>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</si>
  <si>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</si>
  <si>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</si>
  <si>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</si>
  <si>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</si>
  <si>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</si>
  <si>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</si>
  <si>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</si>
  <si>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</si>
  <si>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</si>
  <si>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</si>
  <si>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</si>
  <si>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</si>
  <si>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</si>
  <si>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</si>
  <si>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</si>
  <si>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</si>
  <si>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</si>
  <si>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</si>
  <si>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</si>
  <si>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</si>
  <si>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</si>
  <si>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</si>
  <si>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</si>
  <si>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</si>
  <si>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</si>
  <si>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</si>
  <si>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</si>
  <si>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</si>
  <si>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</si>
  <si>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</si>
  <si>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</si>
  <si>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</si>
  <si>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</si>
  <si>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</si>
  <si>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</si>
  <si>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</si>
  <si>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</si>
  <si>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</si>
  <si>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</si>
  <si>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</si>
  <si>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</si>
  <si>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</si>
  <si>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</si>
  <si>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</si>
  <si>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</si>
  <si>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</si>
  <si>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</si>
  <si>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</si>
  <si>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</si>
  <si>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</si>
  <si>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</si>
  <si>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</si>
  <si>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</si>
  <si>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</si>
  <si>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</si>
  <si>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</si>
  <si>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</si>
  <si>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</si>
  <si>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</si>
  <si>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</si>
  <si>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</si>
  <si>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</si>
  <si>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</si>
  <si>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</si>
  <si>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</si>
  <si>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</si>
  <si>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</si>
  <si>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</si>
  <si>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</si>
  <si>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</si>
  <si>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</si>
  <si>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</si>
  <si>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</si>
  <si>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</si>
  <si>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</si>
  <si>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</si>
  <si>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</si>
  <si>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</si>
  <si>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</si>
  <si>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</si>
  <si>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</si>
  <si>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</si>
  <si>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</si>
  <si>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</si>
  <si>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</si>
  <si>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</si>
  <si>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</si>
  <si>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</si>
  <si>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</si>
  <si>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</si>
  <si>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</si>
  <si>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</si>
  <si>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</si>
  <si>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</si>
  <si>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</si>
  <si>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</si>
  <si>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</si>
  <si>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</si>
  <si>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</si>
  <si>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</si>
  <si>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</si>
  <si>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</si>
  <si>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</si>
  <si>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</si>
  <si>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</si>
  <si>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</si>
  <si>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</si>
  <si>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</si>
  <si>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</si>
  <si>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</si>
  <si>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</si>
  <si>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</si>
  <si>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</si>
  <si>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</si>
  <si>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</si>
  <si>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</si>
  <si>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</si>
  <si>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</si>
  <si>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</si>
  <si>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</si>
  <si>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</si>
  <si>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</si>
  <si>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</si>
  <si>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</si>
  <si>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</si>
  <si>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</si>
  <si>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</si>
  <si>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</si>
  <si>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</si>
  <si>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</si>
  <si>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</si>
  <si>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</si>
  <si>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</si>
  <si>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</si>
  <si>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</si>
  <si>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</si>
  <si>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</si>
  <si>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</si>
  <si>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</si>
  <si>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</si>
  <si>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</si>
  <si>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</si>
  <si>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</si>
  <si>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</si>
  <si>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</si>
  <si>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</si>
  <si>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</si>
  <si>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</si>
  <si>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</si>
  <si>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</si>
  <si>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</si>
  <si>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</si>
  <si>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</si>
  <si>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</si>
  <si>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</si>
  <si>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</si>
  <si>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</si>
  <si>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</si>
  <si>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</si>
  <si>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</si>
  <si>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</si>
  <si>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</si>
  <si>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</si>
  <si>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</si>
  <si>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</si>
  <si>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</si>
  <si>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</si>
  <si>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</si>
  <si>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</si>
  <si>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</si>
  <si>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</si>
  <si>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</si>
  <si>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</si>
  <si>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</si>
  <si>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</si>
  <si>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</si>
  <si>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</si>
  <si>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</si>
  <si>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</si>
  <si>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</si>
  <si>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</si>
  <si>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</si>
  <si>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</si>
  <si>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</si>
  <si>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</si>
  <si>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</si>
  <si>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</si>
  <si>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</si>
  <si>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</si>
  <si>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</si>
  <si>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</si>
  <si>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</si>
  <si>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</si>
  <si>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</si>
  <si>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</si>
  <si>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</si>
  <si>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</si>
  <si>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</si>
  <si>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</si>
  <si>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</si>
  <si>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</si>
  <si>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</si>
  <si>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</si>
  <si>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</si>
  <si>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</si>
  <si>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</si>
  <si>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</si>
  <si>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</si>
  <si>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</si>
  <si>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</si>
  <si>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</si>
  <si>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</si>
  <si>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</si>
  <si>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</si>
  <si>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</si>
  <si>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</si>
  <si>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</si>
  <si>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</si>
  <si>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</si>
  <si>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</si>
  <si>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</si>
  <si>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</si>
  <si>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</si>
  <si>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</si>
  <si>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</si>
  <si>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</si>
  <si>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</si>
  <si>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</si>
  <si>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</si>
  <si>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</si>
  <si>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</si>
  <si>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</si>
  <si>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</si>
  <si>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</si>
  <si>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</si>
  <si>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</si>
  <si>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</si>
  <si>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</si>
  <si>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</si>
  <si>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</si>
  <si>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</si>
  <si>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</si>
  <si>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</si>
  <si>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</si>
  <si>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</si>
  <si>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</si>
  <si>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</si>
  <si>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</si>
  <si>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</si>
  <si>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</si>
  <si>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</si>
  <si>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</si>
  <si>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</si>
  <si>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</si>
  <si>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</si>
  <si>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</si>
  <si>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</si>
  <si>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</si>
  <si>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</si>
  <si>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</si>
  <si>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</si>
  <si>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</si>
  <si>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</si>
  <si>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</si>
  <si>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</si>
  <si>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</si>
  <si>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</si>
  <si>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</si>
  <si>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</si>
  <si>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</si>
  <si>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</si>
  <si>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</si>
  <si>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</si>
  <si>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</si>
  <si>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</si>
  <si>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</si>
  <si>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</si>
  <si>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</si>
  <si>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</si>
  <si>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</si>
  <si>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</si>
  <si>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</si>
  <si>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</si>
  <si>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</si>
  <si>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</si>
  <si>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</si>
  <si>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</si>
  <si>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</si>
  <si>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</si>
  <si>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</si>
  <si>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</si>
  <si>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</si>
  <si>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</si>
  <si>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</si>
  <si>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</si>
  <si>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</si>
  <si>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</si>
  <si>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</si>
  <si>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</si>
  <si>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</si>
  <si>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</si>
  <si>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</si>
  <si>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</si>
  <si>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</si>
  <si>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</si>
  <si>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</si>
  <si>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</si>
  <si>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</si>
  <si>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</si>
  <si>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</si>
  <si>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</si>
  <si>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</si>
  <si>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</si>
  <si>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</si>
  <si>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</si>
  <si>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</si>
  <si>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</si>
  <si>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</si>
  <si>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</si>
  <si>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</si>
  <si>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</si>
  <si>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</si>
  <si>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</si>
  <si>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</si>
  <si>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</si>
  <si>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</si>
  <si>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</si>
  <si>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</si>
  <si>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</si>
  <si>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</si>
  <si>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</si>
  <si>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</si>
  <si>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</si>
  <si>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</si>
  <si>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</si>
  <si>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</si>
  <si>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</si>
  <si>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</si>
  <si>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</si>
  <si>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</si>
  <si>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</si>
  <si>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</si>
  <si>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</si>
  <si>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</si>
  <si>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</si>
  <si>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</si>
  <si>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</si>
  <si>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</si>
  <si>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</si>
  <si>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</si>
  <si>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</si>
  <si>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</si>
  <si>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</si>
  <si>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</si>
  <si>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</si>
  <si>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</si>
  <si>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</si>
  <si>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</si>
  <si>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</si>
  <si>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</si>
  <si>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</si>
  <si>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</si>
  <si>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</si>
  <si>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</si>
  <si>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</si>
  <si>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</si>
  <si>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</si>
  <si>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</si>
  <si>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</si>
  <si>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</si>
  <si>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</si>
  <si>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</si>
  <si>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</si>
  <si>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</si>
  <si>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</si>
  <si>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</si>
  <si>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</si>
  <si>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</si>
  <si>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</si>
  <si>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</si>
  <si>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</si>
  <si>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</si>
  <si>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</si>
  <si>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</si>
  <si>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</si>
  <si>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</si>
  <si>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</si>
  <si>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</si>
  <si>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</si>
  <si>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</si>
  <si>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</si>
  <si>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</si>
  <si>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</si>
  <si>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</si>
  <si>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</si>
  <si>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</si>
  <si>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</si>
  <si>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</si>
  <si>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</si>
  <si>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</si>
  <si>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</si>
  <si>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</si>
  <si>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</si>
  <si>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</si>
  <si>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</si>
  <si>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</si>
  <si>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</si>
  <si>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</si>
  <si>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</si>
  <si>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</si>
  <si>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</si>
  <si>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</si>
  <si>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</si>
  <si>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</si>
  <si>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</si>
  <si>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</si>
  <si>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</si>
  <si>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</si>
  <si>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</si>
  <si>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</si>
  <si>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</si>
  <si>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</si>
  <si>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</si>
  <si>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</si>
  <si>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</si>
  <si>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</si>
  <si>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</si>
  <si>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</si>
  <si>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</si>
  <si>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</si>
  <si>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</si>
  <si>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</si>
  <si>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</si>
  <si>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</si>
  <si>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</si>
  <si>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</si>
  <si>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</si>
  <si>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</si>
  <si>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</si>
  <si>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</si>
  <si>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</si>
  <si>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</si>
  <si>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</si>
  <si>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</si>
  <si>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</si>
  <si>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</si>
  <si>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</si>
  <si>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</si>
  <si>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</si>
  <si>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</si>
  <si>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</si>
  <si>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</si>
  <si>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</si>
  <si>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</si>
  <si>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</si>
  <si>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</si>
  <si>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</si>
  <si>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</si>
  <si>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</si>
  <si>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</si>
  <si>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</si>
  <si>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</si>
  <si>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</si>
  <si>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</si>
  <si>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</si>
  <si>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</si>
  <si>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</si>
  <si>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</si>
  <si>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</si>
  <si>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</si>
  <si>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</si>
  <si>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</si>
  <si>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</si>
  <si>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</si>
  <si>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</si>
  <si>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</si>
  <si>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</si>
  <si>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</si>
  <si>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</si>
  <si>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</si>
  <si>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</si>
  <si>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</si>
  <si>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</si>
  <si>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</si>
  <si>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</si>
  <si>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</si>
  <si>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</si>
  <si>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</si>
  <si>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</si>
  <si>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</si>
  <si>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</si>
  <si>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</si>
  <si>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</si>
  <si>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</si>
  <si>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</si>
  <si>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</si>
  <si>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</si>
  <si>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</si>
  <si>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</si>
  <si>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</si>
  <si>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</si>
  <si>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</si>
  <si>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</si>
  <si>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</si>
  <si>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</si>
  <si>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</si>
  <si>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</si>
  <si>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</si>
  <si>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</si>
  <si>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</si>
  <si>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</si>
  <si>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</si>
  <si>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</si>
  <si>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</si>
  <si>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</si>
  <si>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</si>
  <si>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</si>
  <si>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</si>
  <si>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</si>
  <si>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</si>
  <si>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</si>
  <si>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</si>
  <si>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</si>
  <si>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</si>
  <si>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</si>
  <si>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</si>
  <si>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</si>
  <si>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</si>
  <si>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</si>
  <si>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</si>
  <si>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</si>
  <si>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</si>
  <si>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</si>
  <si>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</si>
  <si>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</si>
  <si>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</si>
  <si>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</si>
  <si>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</si>
  <si>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</si>
  <si>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</si>
  <si>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</si>
  <si>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</si>
  <si>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</si>
  <si>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</si>
  <si>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</si>
  <si>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</si>
  <si>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</si>
  <si>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</si>
  <si>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</si>
  <si>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</si>
  <si>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</si>
  <si>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</si>
  <si>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</si>
  <si>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</si>
  <si>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</si>
  <si>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</si>
  <si>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</si>
  <si>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</si>
  <si>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</si>
  <si>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</si>
  <si>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</si>
  <si>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</si>
  <si>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</si>
  <si>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</si>
  <si>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</si>
  <si>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</si>
  <si>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</si>
  <si>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</si>
  <si>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</si>
  <si>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</si>
  <si>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</si>
  <si>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</si>
  <si>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</si>
  <si>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</si>
  <si>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</si>
  <si>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</si>
  <si>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</si>
  <si>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</si>
  <si>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</si>
  <si>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</si>
  <si>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</si>
  <si>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</si>
  <si>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</si>
  <si>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</si>
  <si>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</si>
  <si>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</si>
  <si>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</si>
  <si>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</si>
  <si>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</si>
  <si>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</si>
  <si>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</si>
  <si>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</si>
  <si>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</si>
  <si>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</si>
  <si>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</si>
  <si>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</si>
  <si>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</si>
  <si>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</si>
  <si>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</si>
  <si>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</si>
  <si>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</si>
  <si>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</si>
  <si>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</si>
  <si>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</si>
  <si>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</si>
  <si>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</si>
  <si>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</si>
  <si>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</si>
  <si>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</si>
  <si>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</si>
  <si>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</si>
  <si>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</si>
  <si>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</si>
  <si>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</si>
  <si>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</si>
  <si>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</si>
  <si>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</si>
  <si>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</si>
  <si>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</si>
  <si>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</si>
  <si>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</si>
  <si>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</si>
  <si>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</si>
  <si>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</si>
  <si>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</si>
  <si>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</si>
  <si>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</si>
  <si>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</si>
  <si>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</si>
  <si>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</si>
  <si>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</si>
  <si>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</si>
  <si>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</si>
  <si>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</si>
  <si>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</si>
  <si>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</si>
  <si>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</si>
  <si>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</si>
  <si>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</si>
  <si>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</si>
  <si>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</si>
  <si>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</si>
  <si>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</si>
  <si>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</si>
  <si>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</si>
  <si>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</si>
  <si>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</si>
  <si>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</si>
  <si>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</si>
  <si>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</si>
  <si>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</si>
  <si>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</si>
  <si>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</si>
  <si>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</si>
  <si>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</si>
  <si>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</si>
  <si>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</si>
  <si>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</si>
  <si>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</si>
  <si>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</si>
  <si>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</si>
  <si>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</si>
  <si>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</si>
  <si>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</si>
  <si>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</si>
  <si>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</si>
  <si>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</si>
  <si>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</si>
  <si>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</si>
  <si>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</si>
  <si>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</si>
  <si>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</si>
  <si>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</si>
  <si>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</si>
  <si>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</si>
  <si>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</si>
  <si>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</si>
  <si>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</si>
  <si>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</si>
  <si>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</si>
  <si>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</si>
  <si>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</si>
  <si>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</si>
  <si>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</si>
  <si>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</si>
  <si>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</si>
  <si>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</si>
  <si>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</si>
  <si>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</si>
  <si>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</si>
  <si>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</si>
  <si>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</si>
  <si>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</si>
  <si>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</si>
  <si>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</si>
  <si>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</si>
  <si>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</si>
  <si>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</si>
  <si>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</si>
  <si>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</si>
  <si>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</si>
  <si>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</si>
  <si>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</si>
  <si>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</si>
  <si>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</si>
  <si>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</si>
  <si>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</si>
  <si>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</si>
  <si>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</si>
  <si>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</si>
  <si>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</si>
  <si>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</si>
  <si>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</si>
  <si>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</si>
  <si>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</si>
  <si>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</si>
  <si>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</si>
  <si>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</si>
  <si>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</si>
  <si>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</si>
  <si>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</si>
  <si>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</si>
  <si>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</si>
  <si>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</si>
  <si>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</si>
  <si>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</si>
  <si>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</si>
  <si>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</si>
  <si>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</si>
  <si>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</si>
  <si>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</si>
  <si>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</si>
  <si>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</si>
  <si>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</si>
  <si>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</si>
  <si>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</si>
  <si>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</si>
  <si>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</si>
  <si>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</si>
  <si>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</si>
  <si>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</si>
  <si>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</si>
  <si>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</si>
  <si>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</si>
  <si>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</si>
  <si>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</si>
  <si>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</si>
  <si>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</si>
  <si>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</si>
  <si>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</si>
  <si>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</si>
  <si>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</si>
  <si>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</si>
  <si>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</si>
  <si>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</si>
  <si>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</si>
  <si>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</si>
  <si>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</si>
  <si>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</si>
  <si>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</si>
  <si>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</si>
  <si>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</si>
  <si>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</si>
  <si>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</si>
  <si>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</si>
  <si>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</si>
  <si>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</si>
  <si>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</si>
  <si>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</si>
  <si>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</si>
  <si>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</si>
  <si>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</si>
  <si>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</si>
  <si>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</si>
  <si>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</si>
  <si>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</si>
  <si>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</si>
  <si>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</si>
  <si>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</si>
  <si>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</si>
  <si>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</si>
  <si>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</si>
  <si>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</si>
  <si>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</si>
  <si>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</si>
  <si>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</si>
  <si>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</si>
  <si>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</si>
  <si>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</si>
  <si>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</si>
  <si>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</si>
  <si>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</si>
  <si>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</si>
  <si>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</si>
  <si>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</si>
  <si>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</si>
  <si>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</si>
  <si>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</si>
  <si>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</si>
  <si>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</si>
  <si>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</si>
  <si>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</si>
  <si>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</si>
  <si>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</si>
  <si>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</si>
  <si>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</si>
  <si>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</si>
  <si>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</si>
  <si>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</si>
  <si>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</si>
  <si>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</si>
  <si>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</si>
  <si>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</si>
  <si>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</si>
  <si>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</si>
  <si>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</si>
  <si>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</si>
  <si>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</si>
  <si>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</si>
  <si>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</si>
  <si>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</si>
  <si>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</si>
  <si>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</si>
  <si>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</si>
  <si>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</si>
  <si>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</si>
  <si>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</si>
  <si>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</si>
  <si>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</si>
  <si>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</si>
  <si>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</si>
  <si>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</si>
  <si>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</si>
  <si>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</si>
  <si>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</si>
  <si>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</si>
  <si>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</si>
  <si>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</si>
  <si>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</si>
  <si>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</si>
  <si>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</si>
  <si>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</si>
  <si>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</si>
  <si>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</si>
  <si>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</si>
  <si>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</si>
  <si>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</si>
  <si>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</si>
  <si>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</si>
  <si>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</si>
  <si>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</si>
  <si>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</si>
  <si>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</si>
  <si>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</si>
  <si>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</si>
  <si>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</si>
  <si>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</si>
  <si>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</si>
  <si>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</si>
  <si>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</si>
  <si>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</si>
  <si>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</si>
  <si>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</si>
  <si>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</si>
  <si>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</si>
  <si>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</si>
  <si>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</si>
  <si>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</si>
  <si>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</si>
  <si>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</si>
  <si>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</si>
  <si>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</si>
  <si>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</si>
  <si>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</si>
  <si>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</si>
  <si>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</si>
  <si>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</si>
  <si>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</si>
  <si>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</si>
  <si>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</si>
  <si>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</si>
  <si>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</si>
  <si>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</si>
  <si>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</si>
  <si>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</si>
  <si>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</si>
  <si>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</si>
  <si>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</si>
  <si>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</si>
  <si>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</si>
  <si>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</si>
  <si>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</si>
  <si>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</si>
  <si>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</si>
  <si>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</si>
  <si>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</si>
  <si>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</si>
  <si>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</si>
  <si>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</si>
  <si>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</si>
  <si>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</si>
  <si>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</si>
  <si>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</si>
  <si>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</si>
  <si>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</si>
  <si>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</si>
  <si>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</si>
  <si>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</si>
  <si>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</si>
  <si>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</si>
  <si>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</si>
  <si>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</si>
  <si>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</si>
  <si>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</si>
  <si>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</si>
  <si>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</si>
  <si>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</si>
  <si>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</si>
  <si>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</si>
  <si>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</si>
  <si>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</si>
  <si>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</si>
  <si>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</si>
  <si>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</si>
  <si>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</si>
  <si>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</si>
  <si>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</si>
  <si>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</si>
  <si>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</si>
  <si>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</si>
  <si>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</si>
  <si>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</si>
  <si>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</si>
  <si>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</si>
  <si>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</si>
  <si>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</si>
  <si>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</si>
  <si>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</si>
  <si>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</si>
  <si>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</si>
  <si>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</si>
  <si>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</si>
  <si>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</si>
  <si>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</si>
  <si>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</si>
  <si>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</si>
  <si>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</si>
  <si>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</si>
  <si>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</si>
  <si>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</si>
  <si>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</si>
  <si>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</si>
  <si>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</si>
  <si>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</si>
  <si>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</si>
  <si>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</si>
  <si>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</si>
  <si>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</si>
  <si>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</si>
  <si>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</si>
  <si>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</si>
  <si>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</si>
  <si>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</si>
  <si>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</si>
  <si>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</si>
  <si>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</si>
  <si>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</si>
  <si>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</si>
  <si>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</si>
  <si>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</si>
  <si>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</si>
  <si>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</si>
  <si>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</si>
  <si>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</si>
  <si>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</si>
  <si>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</si>
  <si>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</si>
  <si>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</si>
  <si>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</si>
  <si>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</si>
  <si>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</si>
  <si>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</si>
  <si>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</si>
  <si>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</si>
  <si>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</si>
  <si>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</si>
  <si>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</si>
  <si>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</si>
  <si>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</si>
  <si>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</si>
  <si>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</si>
  <si>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</si>
  <si>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</si>
  <si>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</si>
  <si>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</si>
  <si>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</si>
  <si>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</si>
  <si>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</si>
  <si>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</si>
  <si>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</si>
  <si>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</si>
  <si>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</si>
  <si>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</si>
  <si>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</si>
  <si>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</si>
  <si>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</si>
  <si>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</si>
  <si>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</si>
  <si>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</si>
  <si>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</si>
  <si>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</si>
  <si>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</si>
  <si>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</si>
  <si>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</si>
  <si>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</si>
  <si>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</si>
  <si>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</si>
  <si>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</si>
  <si>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</si>
  <si>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</si>
  <si>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</si>
  <si>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</si>
  <si>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</si>
  <si>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</si>
  <si>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</si>
  <si>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</si>
  <si>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</si>
  <si>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</si>
  <si>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</si>
  <si>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</si>
  <si>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</si>
  <si>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</si>
  <si>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</si>
  <si>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</si>
  <si>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</si>
  <si>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</si>
  <si>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</si>
  <si>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</si>
  <si>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</si>
  <si>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</si>
  <si>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</si>
  <si>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</si>
  <si>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</si>
  <si>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</si>
  <si>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</si>
  <si>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</si>
  <si>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</si>
  <si>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</si>
  <si>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</si>
  <si>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</si>
  <si>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</si>
  <si>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</si>
  <si>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</si>
  <si>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</si>
  <si>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</si>
  <si>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</si>
  <si>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</si>
  <si>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</si>
  <si>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</si>
  <si>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</si>
  <si>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</si>
  <si>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</si>
  <si>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</si>
  <si>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</si>
  <si>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</si>
  <si>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</si>
  <si>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</si>
  <si>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</si>
  <si>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</si>
  <si>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</si>
  <si>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</si>
  <si>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</si>
  <si>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</si>
  <si>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</si>
  <si>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</si>
  <si>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</si>
  <si>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</si>
  <si>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</si>
  <si>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</si>
  <si>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</si>
  <si>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</si>
  <si>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</si>
  <si>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</si>
  <si>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</si>
  <si>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</si>
  <si>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</si>
  <si>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</si>
  <si>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</si>
  <si>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</si>
  <si>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</si>
  <si>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</si>
  <si>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</si>
  <si>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</si>
  <si>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</si>
  <si>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</si>
  <si>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</si>
  <si>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</si>
  <si>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</si>
  <si>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</si>
  <si>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</si>
  <si>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</si>
  <si>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</si>
  <si>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</si>
  <si>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</si>
  <si>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</si>
  <si>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</si>
  <si>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</si>
  <si>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</si>
  <si>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</si>
  <si>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</si>
  <si>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</si>
  <si>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</si>
  <si>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</si>
  <si>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</si>
  <si>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</si>
  <si>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</si>
  <si>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</si>
  <si>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</si>
  <si>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</si>
  <si>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</si>
  <si>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</si>
  <si>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</si>
  <si>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</si>
  <si>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</si>
  <si>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</si>
  <si>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</si>
  <si>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</si>
  <si>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</si>
  <si>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</si>
  <si>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</si>
  <si>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</si>
  <si>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</si>
  <si>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</si>
  <si>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</si>
  <si>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</si>
  <si>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</si>
  <si>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</si>
  <si>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</si>
  <si>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</si>
  <si>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</si>
  <si>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</si>
  <si>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</si>
  <si>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</si>
  <si>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</si>
  <si>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</si>
  <si>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</si>
  <si>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</si>
  <si>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</si>
  <si>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</si>
  <si>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</si>
  <si>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</si>
  <si>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</si>
  <si>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</si>
  <si>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</si>
  <si>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</si>
  <si>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</si>
  <si>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</si>
  <si>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</si>
  <si>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</si>
  <si>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</si>
  <si>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</si>
  <si>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</si>
  <si>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</si>
  <si>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</si>
  <si>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</si>
  <si>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</si>
  <si>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</si>
  <si>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</si>
  <si>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</si>
  <si>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</si>
  <si>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</si>
  <si>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</si>
  <si>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</si>
  <si>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</si>
  <si>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</si>
  <si>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</si>
  <si>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</si>
  <si>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</si>
  <si>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</si>
  <si>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</si>
  <si>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</si>
  <si>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</si>
  <si>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</si>
  <si>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</si>
  <si>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</si>
  <si>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</si>
  <si>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</si>
  <si>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</si>
  <si>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</si>
  <si>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</si>
  <si>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</si>
  <si>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</si>
  <si>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</si>
  <si>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</si>
  <si>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</si>
  <si>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</si>
  <si>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</si>
  <si>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</si>
  <si>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</si>
  <si>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</si>
  <si>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</si>
  <si>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</si>
  <si>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</si>
  <si>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</si>
  <si>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</si>
  <si>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</si>
  <si>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</si>
  <si>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</si>
  <si>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</si>
  <si>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</si>
  <si>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</si>
  <si>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</si>
  <si>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</si>
  <si>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</si>
  <si>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</si>
  <si>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</si>
  <si>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</si>
  <si>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</si>
  <si>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</si>
  <si>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</si>
  <si>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</si>
  <si>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</si>
  <si>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</si>
  <si>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</si>
  <si>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</si>
  <si>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</si>
  <si>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</si>
  <si>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</si>
  <si>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</si>
  <si>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</si>
  <si>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</si>
  <si>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</si>
  <si>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</si>
  <si>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</si>
  <si>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</si>
  <si>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</si>
  <si>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</si>
  <si>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</si>
  <si>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</si>
  <si>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</si>
  <si>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</si>
  <si>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</si>
  <si>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</si>
  <si>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</si>
  <si>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</si>
  <si>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</si>
  <si>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</si>
  <si>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</si>
  <si>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</si>
  <si>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</si>
  <si>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</si>
  <si>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</si>
  <si>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</si>
  <si>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</si>
  <si>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</si>
  <si>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</si>
  <si>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</si>
  <si>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</si>
  <si>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</si>
  <si>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</si>
  <si>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</si>
  <si>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</si>
  <si>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</si>
  <si>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</si>
  <si>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</si>
  <si>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</si>
  <si>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</si>
  <si>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</si>
  <si>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</si>
  <si>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</si>
  <si>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</si>
  <si>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</si>
  <si>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</si>
  <si>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</si>
  <si>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</si>
  <si>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</si>
  <si>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</si>
  <si>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</si>
  <si>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</si>
  <si>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</si>
  <si>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</si>
  <si>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</si>
  <si>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</si>
  <si>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</si>
  <si>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</si>
  <si>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</si>
  <si>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</si>
  <si>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</si>
  <si>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</si>
  <si>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</si>
  <si>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</si>
  <si>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</si>
  <si>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</si>
  <si>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</si>
  <si>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</si>
  <si>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</si>
  <si>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</si>
  <si>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</si>
  <si>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</si>
  <si>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</si>
  <si>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</si>
  <si>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</si>
  <si>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</si>
  <si>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</si>
  <si>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</si>
  <si>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</si>
  <si>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</si>
  <si>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</si>
  <si>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</si>
  <si>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</si>
  <si>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</si>
  <si>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</si>
  <si>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</si>
  <si>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</si>
  <si>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</si>
  <si>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</si>
  <si>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</si>
  <si>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</si>
  <si>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</si>
  <si>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</si>
  <si>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</si>
  <si>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</si>
  <si>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</si>
  <si>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</si>
  <si>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</si>
  <si>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</si>
  <si>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</si>
  <si>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</si>
  <si>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</si>
  <si>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</si>
  <si>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</si>
  <si>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</si>
  <si>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</si>
  <si>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</si>
  <si>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</si>
  <si>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</si>
  <si>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</si>
  <si>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</si>
  <si>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</si>
  <si>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</si>
  <si>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</si>
  <si>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</si>
  <si>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</si>
  <si>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</si>
  <si>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</si>
  <si>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</si>
  <si>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</si>
  <si>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</si>
  <si>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</si>
  <si>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</si>
  <si>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</si>
  <si>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</si>
  <si>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</si>
  <si>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</si>
  <si>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</si>
  <si>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</si>
  <si>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</si>
  <si>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</si>
  <si>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</si>
  <si>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</si>
  <si>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</si>
  <si>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</si>
  <si>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</si>
  <si>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</si>
  <si>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</si>
  <si>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</si>
  <si>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</si>
  <si>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</si>
  <si>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</si>
  <si>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</si>
  <si>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</si>
  <si>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</si>
  <si>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</si>
  <si>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</si>
  <si>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</si>
  <si>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</si>
  <si>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</si>
  <si>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</si>
  <si>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</si>
  <si>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</si>
  <si>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</si>
  <si>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</si>
  <si>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</si>
  <si>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</si>
  <si>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</si>
  <si>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</si>
  <si>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</si>
  <si>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</si>
  <si>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</si>
  <si>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</si>
  <si>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</si>
  <si>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</si>
  <si>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</si>
  <si>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</si>
  <si>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</si>
  <si>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</si>
  <si>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</si>
  <si>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</si>
  <si>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</si>
  <si>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</si>
  <si>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</si>
  <si>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</si>
  <si>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</si>
  <si>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</si>
  <si>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</si>
  <si>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</si>
  <si>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</si>
  <si>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</si>
  <si>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</si>
  <si>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</si>
  <si>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</si>
  <si>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</si>
  <si>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</si>
  <si>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</si>
  <si>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</si>
  <si>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</si>
  <si>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</si>
  <si>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</si>
  <si>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</si>
  <si>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</si>
  <si>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</si>
  <si>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</si>
  <si>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</si>
  <si>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</si>
  <si>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</si>
  <si>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</si>
  <si>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</si>
  <si>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</si>
  <si>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</si>
  <si>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</si>
  <si>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</si>
  <si>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</si>
  <si>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</si>
  <si>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</si>
  <si>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</si>
  <si>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</si>
  <si>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</si>
  <si>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</si>
  <si>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</si>
  <si>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</si>
  <si>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</si>
  <si>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</si>
  <si>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</si>
  <si>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</si>
  <si>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</si>
  <si>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</si>
  <si>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</si>
  <si>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</si>
  <si>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</si>
  <si>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</si>
  <si>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</si>
  <si>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</si>
  <si>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</si>
  <si>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</si>
  <si>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</si>
  <si>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</si>
  <si>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</si>
  <si>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</si>
  <si>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</si>
  <si>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</si>
  <si>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</si>
  <si>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</si>
  <si>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</si>
  <si>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</si>
  <si>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</si>
  <si>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</si>
  <si>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</si>
  <si>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</si>
  <si>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</si>
  <si>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</si>
  <si>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</si>
  <si>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</si>
  <si>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</si>
  <si>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</si>
  <si>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</si>
  <si>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</si>
  <si>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</si>
  <si>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</si>
  <si>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</si>
  <si>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</si>
  <si>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</si>
  <si>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</si>
  <si>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</si>
  <si>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</si>
  <si>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</si>
  <si>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</si>
  <si>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</si>
  <si>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</si>
  <si>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</si>
  <si>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</si>
  <si>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</si>
  <si>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</si>
  <si>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</si>
  <si>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</si>
  <si>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</si>
  <si>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</si>
  <si>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</si>
  <si>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</si>
  <si>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</si>
  <si>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</si>
  <si>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</si>
  <si>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</si>
  <si>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</si>
  <si>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</si>
  <si>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</si>
  <si>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</si>
  <si>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</si>
  <si>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</si>
  <si>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</si>
  <si>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</si>
  <si>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</si>
  <si>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</si>
  <si>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</si>
  <si>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</si>
  <si>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</si>
  <si>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</si>
  <si>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</si>
  <si>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</si>
  <si>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</si>
  <si>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</si>
  <si>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</si>
  <si>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</si>
  <si>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</si>
  <si>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</si>
  <si>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</si>
  <si>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</si>
  <si>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</si>
  <si>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</si>
  <si>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</si>
  <si>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</si>
  <si>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</si>
  <si>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</si>
  <si>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</si>
  <si>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</si>
  <si>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</si>
  <si>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</si>
  <si>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</si>
  <si>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</si>
  <si>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</si>
  <si>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</si>
  <si>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</si>
  <si>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</si>
  <si>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</si>
  <si>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</si>
  <si>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</si>
  <si>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</si>
  <si>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</si>
  <si>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</si>
  <si>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</si>
  <si>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</si>
  <si>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</si>
  <si>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</si>
  <si>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</si>
  <si>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</si>
  <si>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</si>
  <si>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</si>
  <si>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</si>
  <si>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</si>
  <si>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</si>
  <si>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</si>
  <si>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</si>
  <si>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</si>
  <si>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</si>
  <si>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</si>
  <si>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</si>
  <si>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</si>
  <si>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</si>
  <si>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</si>
  <si>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</si>
  <si>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</si>
  <si>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</si>
  <si>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</si>
  <si>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</si>
  <si>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</si>
  <si>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</si>
  <si>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</si>
  <si>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</si>
  <si>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</si>
  <si>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</si>
  <si>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</si>
  <si>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</si>
  <si>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</si>
  <si>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</si>
  <si>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</si>
  <si>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</si>
  <si>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</si>
  <si>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</si>
  <si>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</si>
  <si>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</si>
  <si>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</si>
  <si>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</si>
  <si>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</si>
  <si>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</si>
  <si>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</si>
  <si>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</si>
  <si>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</si>
  <si>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</si>
  <si>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</si>
  <si>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</si>
  <si>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</si>
  <si>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</si>
  <si>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</si>
  <si>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</si>
  <si>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</si>
  <si>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</si>
  <si>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</si>
  <si>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</si>
  <si>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</si>
  <si>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</si>
  <si>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</si>
  <si>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</si>
  <si>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</si>
  <si>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</si>
  <si>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</si>
  <si>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</si>
  <si>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</si>
  <si>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</si>
  <si>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</si>
  <si>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</si>
  <si>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</si>
  <si>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</si>
  <si>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</si>
  <si>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</si>
  <si>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</si>
  <si>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</si>
  <si>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</si>
  <si>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</si>
  <si>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</si>
  <si>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</si>
  <si>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</si>
  <si>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</si>
  <si>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</si>
  <si>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</si>
  <si>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</si>
  <si>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</si>
  <si>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</si>
  <si>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</si>
  <si>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</si>
  <si>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</si>
  <si>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</si>
  <si>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</si>
  <si>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</si>
  <si>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</si>
  <si>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</si>
  <si>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</si>
  <si>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</si>
  <si>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</si>
  <si>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</si>
  <si>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</si>
  <si>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</si>
  <si>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</si>
  <si>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</si>
  <si>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</si>
  <si>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</si>
  <si>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</si>
  <si>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</si>
  <si>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</si>
  <si>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</si>
  <si>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</si>
  <si>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</si>
  <si>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</si>
  <si>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</si>
  <si>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</si>
  <si>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</si>
  <si>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</si>
  <si>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</si>
  <si>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</si>
  <si>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</si>
  <si>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</si>
  <si>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</si>
  <si>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</si>
  <si>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</si>
  <si>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</si>
  <si>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</si>
  <si>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</si>
  <si>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</si>
  <si>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</si>
  <si>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</si>
  <si>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</si>
  <si>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</si>
  <si>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</si>
  <si>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</si>
  <si>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</si>
  <si>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</si>
  <si>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</si>
  <si>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</si>
  <si>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</si>
  <si>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</si>
  <si>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</si>
  <si>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</si>
  <si>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</si>
  <si>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</si>
  <si>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</si>
  <si>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</si>
  <si>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</si>
  <si>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</si>
  <si>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</si>
  <si>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</si>
  <si>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</si>
  <si>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</si>
  <si>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</si>
  <si>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</si>
  <si>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</si>
  <si>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</si>
  <si>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</si>
  <si>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</si>
  <si>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</si>
  <si>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</si>
  <si>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</si>
  <si>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</si>
  <si>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</si>
  <si>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</si>
  <si>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</si>
  <si>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</si>
  <si>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</si>
  <si>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</si>
  <si>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</si>
  <si>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</si>
  <si>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</si>
  <si>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</si>
  <si>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</si>
  <si>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</si>
  <si>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</si>
  <si>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</si>
  <si>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</si>
  <si>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</si>
  <si>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</si>
  <si>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</si>
  <si>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</si>
  <si>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</si>
  <si>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</si>
  <si>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</si>
  <si>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</si>
  <si>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</si>
  <si>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</si>
  <si>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</si>
  <si>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</si>
  <si>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</si>
  <si>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</si>
  <si>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</si>
  <si>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</si>
  <si>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</si>
  <si>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</si>
  <si>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</si>
  <si>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</si>
  <si>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</si>
  <si>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</si>
  <si>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</si>
  <si>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</si>
  <si>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</si>
  <si>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</si>
  <si>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</si>
  <si>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</si>
  <si>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</si>
  <si>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</si>
  <si>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</si>
  <si>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</si>
  <si>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</si>
  <si>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</si>
  <si>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</si>
  <si>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</si>
  <si>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</si>
  <si>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</si>
  <si>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</si>
  <si>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</si>
  <si>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</si>
  <si>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</si>
  <si>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</si>
  <si>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</si>
  <si>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</si>
  <si>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</si>
  <si>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</si>
  <si>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</si>
  <si>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</si>
  <si>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</si>
  <si>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</si>
  <si>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</si>
  <si>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</si>
  <si>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</si>
  <si>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</si>
  <si>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</si>
  <si>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</si>
  <si>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</si>
  <si>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</si>
  <si>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</si>
  <si>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</si>
  <si>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</si>
  <si>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</si>
  <si>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</si>
  <si>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</si>
  <si>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</si>
  <si>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</si>
  <si>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</si>
  <si>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</si>
  <si>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</si>
  <si>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</si>
  <si>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</si>
  <si>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</si>
  <si>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</si>
  <si>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</si>
  <si>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</si>
  <si>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</si>
  <si>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</si>
  <si>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</si>
  <si>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</si>
  <si>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</si>
  <si>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</si>
  <si>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</si>
  <si>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</si>
  <si>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</si>
  <si>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</si>
  <si>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</si>
  <si>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</si>
  <si>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</si>
  <si>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</si>
  <si>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</si>
  <si>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</si>
  <si>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</si>
  <si>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</si>
  <si>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</si>
  <si>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</si>
  <si>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</si>
  <si>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</si>
  <si>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</si>
  <si>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</si>
  <si>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</si>
  <si>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</si>
  <si>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</si>
  <si>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</si>
  <si>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</si>
  <si>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</si>
  <si>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</si>
  <si>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</si>
  <si>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</si>
  <si>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</si>
  <si>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</si>
  <si>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</si>
  <si>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</si>
  <si>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</si>
  <si>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</si>
  <si>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</si>
  <si>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</si>
  <si>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</si>
  <si>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</si>
  <si>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</si>
  <si>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</si>
  <si>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</si>
  <si>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</si>
  <si>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</si>
  <si>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</si>
  <si>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</si>
  <si>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</si>
  <si>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</si>
  <si>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</si>
  <si>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</si>
  <si>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</si>
  <si>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</si>
  <si>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</si>
  <si>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</si>
  <si>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</si>
  <si>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</si>
  <si>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</si>
  <si>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</si>
  <si>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</si>
  <si>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</si>
  <si>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</si>
  <si>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</si>
  <si>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</si>
  <si>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</si>
  <si>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</si>
  <si>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</si>
  <si>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</si>
  <si>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</si>
  <si>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</si>
  <si>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</si>
  <si>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</si>
  <si>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</si>
  <si>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</si>
  <si>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</si>
  <si>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</si>
  <si>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</si>
  <si>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</si>
  <si>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</si>
  <si>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</si>
  <si>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</si>
  <si>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</si>
  <si>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</si>
  <si>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</si>
  <si>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</si>
  <si>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</si>
  <si>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</si>
  <si>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</si>
  <si>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</si>
  <si>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</si>
  <si>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</si>
  <si>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</si>
  <si>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</si>
  <si>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</si>
  <si>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</si>
  <si>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</si>
  <si>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</si>
  <si>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</si>
  <si>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</si>
  <si>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</si>
  <si>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</si>
  <si>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</si>
  <si>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</si>
  <si>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</si>
  <si>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</si>
  <si>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</si>
  <si>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</si>
  <si>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</si>
  <si>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</si>
  <si>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</si>
  <si>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</si>
  <si>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</si>
  <si>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</si>
  <si>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</si>
  <si>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</si>
  <si>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</si>
  <si>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</si>
  <si>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</si>
  <si>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</si>
  <si>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</si>
  <si>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</si>
  <si>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</si>
  <si>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</si>
  <si>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</si>
  <si>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</si>
  <si>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</si>
  <si>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</si>
  <si>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</si>
  <si>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</si>
  <si>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</si>
  <si>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</si>
  <si>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</si>
  <si>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</si>
  <si>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</si>
  <si>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</si>
  <si>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</si>
  <si>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</si>
  <si>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</si>
  <si>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</si>
  <si>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</si>
  <si>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</si>
  <si>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</si>
  <si>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</si>
  <si>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</si>
  <si>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</si>
  <si>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</si>
  <si>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</si>
  <si>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</si>
  <si>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</si>
  <si>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</si>
  <si>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</si>
  <si>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</si>
  <si>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</si>
  <si>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</si>
  <si>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</si>
  <si>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</si>
  <si>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</si>
  <si>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</si>
  <si>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</si>
  <si>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</si>
  <si>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</si>
  <si>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</si>
  <si>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</si>
  <si>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</si>
  <si>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</si>
  <si>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</si>
  <si>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</si>
  <si>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</si>
  <si>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</si>
  <si>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</si>
  <si>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</si>
  <si>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</si>
  <si>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</si>
  <si>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</si>
  <si>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</si>
  <si>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</si>
  <si>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</si>
  <si>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</si>
  <si>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</si>
  <si>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</si>
  <si>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</si>
  <si>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</si>
  <si>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</si>
  <si>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</si>
  <si>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</si>
  <si>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</si>
  <si>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</si>
  <si>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</si>
  <si>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</si>
  <si>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</si>
  <si>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</si>
  <si>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</si>
  <si>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</si>
  <si>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</si>
  <si>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</si>
  <si>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</si>
  <si>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</si>
  <si>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</si>
  <si>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</si>
  <si>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</si>
  <si>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</si>
  <si>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</si>
  <si>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</si>
  <si>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</si>
  <si>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</si>
  <si>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</si>
  <si>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</si>
  <si>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</si>
  <si>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</si>
  <si>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</si>
  <si>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</si>
  <si>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</si>
  <si>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</si>
  <si>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</si>
  <si>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</si>
  <si>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</si>
  <si>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</si>
  <si>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</si>
  <si>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</si>
  <si>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</si>
  <si>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</si>
  <si>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</si>
  <si>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</si>
  <si>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</si>
  <si>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</si>
  <si>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</si>
  <si>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</si>
  <si>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</si>
  <si>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</si>
  <si>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</si>
  <si>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</si>
  <si>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</si>
  <si>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</si>
  <si>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</si>
  <si>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</si>
  <si>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</si>
  <si>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</si>
  <si>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</si>
  <si>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</si>
  <si>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</si>
  <si>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</si>
  <si>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</si>
  <si>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</si>
  <si>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</si>
  <si>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</si>
  <si>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</si>
  <si>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</si>
  <si>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</si>
  <si>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</si>
  <si>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</si>
  <si>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</si>
  <si>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</si>
  <si>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</si>
  <si>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</si>
  <si>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</si>
  <si>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</si>
  <si>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</si>
  <si>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</si>
  <si>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</si>
  <si>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</si>
  <si>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</si>
  <si>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</si>
  <si>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</si>
  <si>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</si>
  <si>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</si>
  <si>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</si>
  <si>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</si>
  <si>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</si>
  <si>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</si>
  <si>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</si>
  <si>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</si>
  <si>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</si>
  <si>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</si>
  <si>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</si>
  <si>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</si>
  <si>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</si>
  <si>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</si>
  <si>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</si>
  <si>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</si>
  <si>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</si>
  <si>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</si>
  <si>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</si>
  <si>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</si>
  <si>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</si>
  <si>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</si>
  <si>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</si>
  <si>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</si>
  <si>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</si>
  <si>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</si>
  <si>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</si>
  <si>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</si>
  <si>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</si>
  <si>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</si>
  <si>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</si>
  <si>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</si>
  <si>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</si>
  <si>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</si>
  <si>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</si>
  <si>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</si>
  <si>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</si>
  <si>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</si>
  <si>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</si>
  <si>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</si>
  <si>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</si>
  <si>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</si>
  <si>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</si>
  <si>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</si>
  <si>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</si>
  <si>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</si>
  <si>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</si>
  <si>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</si>
  <si>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</si>
  <si>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</si>
  <si>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</si>
  <si>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</si>
  <si>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</si>
  <si>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</si>
  <si>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</si>
  <si>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</si>
  <si>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</si>
  <si>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</si>
  <si>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</si>
  <si>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</si>
  <si>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</si>
  <si>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</si>
  <si>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</si>
  <si>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</si>
  <si>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</si>
  <si>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</si>
  <si>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</si>
  <si>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</si>
  <si>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</si>
  <si>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</si>
  <si>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</si>
  <si>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</si>
  <si>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</si>
  <si>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</si>
  <si>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</si>
  <si>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</si>
  <si>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</si>
  <si>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</si>
  <si>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</si>
  <si>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</si>
  <si>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</si>
  <si>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</si>
  <si>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</si>
  <si>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</si>
  <si>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</si>
  <si>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</si>
  <si>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</si>
  <si>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</si>
  <si>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</si>
  <si>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</si>
  <si>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</si>
  <si>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</si>
  <si>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</si>
  <si>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</si>
  <si>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</si>
  <si>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</si>
  <si>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</si>
  <si>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</si>
  <si>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</si>
  <si>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</si>
  <si>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</si>
  <si>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</si>
  <si>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</si>
  <si>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</si>
  <si>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</si>
  <si>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</si>
  <si>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</si>
  <si>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</si>
  <si>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</si>
  <si>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</si>
  <si>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</si>
  <si>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</si>
  <si>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</si>
  <si>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</si>
  <si>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</si>
  <si>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</si>
  <si>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</si>
  <si>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</si>
  <si>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</si>
  <si>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</si>
  <si>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</si>
  <si>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</si>
  <si>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</si>
  <si>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</si>
  <si>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</si>
  <si>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</si>
  <si>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</si>
  <si>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</si>
  <si>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</si>
  <si>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</si>
  <si>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</si>
  <si>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</si>
  <si>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</si>
  <si>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</si>
  <si>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</si>
  <si>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</si>
  <si>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</si>
  <si>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</si>
  <si>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</si>
  <si>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</si>
  <si>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</si>
  <si>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</si>
  <si>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</si>
  <si>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</si>
  <si>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</si>
  <si>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</si>
  <si>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</si>
  <si>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</si>
  <si>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</si>
  <si>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</si>
  <si>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</si>
  <si>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</si>
  <si>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</si>
  <si>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</si>
  <si>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</si>
  <si>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</si>
  <si>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</si>
  <si>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</si>
  <si>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</si>
  <si>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</si>
  <si>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</si>
  <si>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</si>
  <si>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</si>
  <si>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</si>
  <si>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</si>
  <si>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</si>
  <si>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</si>
  <si>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</si>
  <si>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</si>
  <si>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</si>
  <si>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</si>
  <si>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</si>
  <si>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</si>
  <si>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</si>
  <si>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</si>
  <si>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</si>
  <si>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</si>
  <si>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</si>
  <si>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</si>
  <si>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</si>
  <si>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</si>
  <si>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</si>
  <si>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</si>
  <si>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</si>
  <si>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</si>
  <si>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</si>
  <si>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</si>
  <si>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</si>
  <si>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</si>
  <si>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</si>
  <si>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</si>
  <si>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</si>
  <si>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</si>
  <si>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</si>
  <si>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</si>
  <si>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</si>
  <si>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</si>
  <si>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</si>
  <si>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</si>
  <si>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</si>
  <si>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</si>
  <si>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</si>
  <si>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</si>
  <si>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</si>
  <si>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</si>
  <si>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</si>
  <si>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</si>
  <si>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</si>
  <si>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</si>
  <si>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</si>
  <si>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</si>
  <si>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</si>
  <si>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</si>
  <si>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</si>
  <si>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</si>
  <si>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</si>
  <si>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</si>
  <si>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</si>
  <si>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</si>
  <si>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</si>
  <si>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</si>
  <si>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</si>
  <si>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</si>
  <si>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</si>
  <si>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</si>
  <si>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</si>
  <si>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</si>
  <si>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</si>
  <si>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</si>
  <si>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</si>
  <si>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</si>
  <si>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</si>
  <si>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</si>
  <si>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</si>
  <si>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</si>
  <si>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</si>
  <si>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</si>
  <si>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</si>
  <si>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</si>
  <si>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</si>
  <si>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</si>
  <si>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</si>
  <si>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</si>
  <si>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</si>
  <si>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</si>
  <si>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</si>
  <si>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</si>
  <si>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</si>
  <si>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</si>
  <si>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</si>
  <si>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</si>
  <si>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</si>
  <si>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</si>
  <si>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</si>
  <si>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</si>
  <si>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</si>
  <si>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</si>
  <si>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</si>
  <si>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</si>
  <si>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</si>
  <si>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</si>
  <si>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</si>
  <si>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</si>
  <si>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</si>
  <si>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</si>
  <si>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</si>
  <si>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</si>
  <si>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</si>
  <si>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</si>
  <si>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</si>
  <si>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</si>
  <si>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</si>
  <si>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</si>
  <si>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</si>
  <si>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</si>
  <si>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</si>
  <si>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</si>
  <si>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</si>
  <si>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</si>
  <si>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</si>
  <si>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</si>
  <si>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</si>
  <si>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</si>
  <si>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</si>
  <si>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</si>
  <si>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</si>
  <si>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</si>
  <si>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</si>
  <si>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</si>
  <si>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</si>
  <si>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</si>
  <si>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</si>
  <si>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</si>
  <si>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</si>
  <si>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</si>
  <si>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</si>
  <si>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</si>
  <si>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</si>
  <si>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</si>
  <si>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</si>
  <si>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</si>
  <si>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</si>
  <si>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</si>
  <si>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</si>
  <si>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</si>
  <si>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</si>
  <si>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</si>
  <si>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</si>
  <si>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</si>
  <si>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</si>
  <si>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</si>
  <si>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</si>
  <si>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</si>
  <si>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</si>
  <si>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</si>
  <si>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</si>
  <si>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</si>
  <si>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</si>
  <si>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</si>
  <si>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</si>
  <si>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</si>
  <si>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</si>
  <si>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</si>
  <si>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</si>
  <si>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</si>
  <si>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</si>
  <si>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</si>
  <si>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</si>
  <si>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</si>
  <si>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</si>
  <si>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</si>
  <si>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</si>
  <si>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</si>
  <si>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</si>
  <si>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</si>
  <si>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</si>
  <si>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</si>
  <si>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</si>
  <si>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</si>
  <si>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</si>
  <si>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</si>
  <si>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</si>
  <si>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</si>
  <si>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</si>
  <si>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</si>
  <si>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</si>
  <si>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</si>
  <si>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</si>
  <si>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</si>
  <si>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</si>
  <si>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</si>
  <si>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</si>
  <si>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</si>
  <si>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</si>
  <si>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</si>
  <si>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</si>
  <si>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</si>
  <si>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</si>
  <si>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</si>
  <si>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</si>
  <si>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</si>
  <si>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</si>
  <si>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</si>
  <si>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</si>
  <si>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</si>
  <si>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</si>
  <si>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</si>
  <si>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</si>
  <si>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</si>
  <si>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</si>
  <si>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</si>
  <si>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</si>
  <si>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</si>
  <si>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</si>
  <si>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</si>
  <si>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</si>
  <si>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</si>
  <si>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</si>
  <si>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</si>
  <si>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</si>
  <si>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</si>
  <si>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</si>
  <si>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</si>
  <si>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</si>
  <si>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</si>
  <si>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</si>
  <si>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</si>
  <si>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</si>
  <si>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</si>
  <si>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</si>
  <si>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</si>
  <si>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</si>
  <si>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</si>
  <si>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</si>
  <si>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</si>
  <si>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</si>
  <si>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</si>
  <si>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</si>
  <si>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</si>
  <si>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</si>
  <si>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</si>
  <si>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</si>
  <si>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</si>
  <si>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</si>
  <si>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</si>
  <si>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</si>
  <si>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</si>
  <si>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</si>
  <si>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</si>
  <si>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</si>
  <si>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</si>
  <si>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</si>
  <si>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</si>
  <si>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</si>
  <si>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</si>
  <si>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</si>
  <si>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</si>
  <si>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</si>
  <si>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</si>
  <si>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</si>
  <si>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</si>
  <si>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</si>
  <si>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</si>
  <si>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</si>
  <si>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</si>
  <si>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</si>
  <si>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</si>
  <si>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</si>
  <si>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</si>
  <si>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</si>
  <si>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</si>
  <si>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</si>
  <si>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</si>
  <si>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</si>
  <si>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</si>
  <si>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</si>
  <si>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</si>
  <si>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</si>
  <si>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</si>
  <si>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</si>
  <si>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</si>
  <si>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</si>
  <si>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</si>
  <si>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</si>
  <si>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</si>
  <si>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</si>
  <si>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</si>
  <si>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</si>
  <si>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</si>
  <si>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</si>
  <si>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</si>
  <si>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</si>
  <si>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</si>
  <si>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</si>
  <si>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</si>
  <si>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</si>
  <si>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</si>
  <si>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</si>
  <si>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</si>
  <si>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</si>
  <si>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</si>
  <si>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</si>
  <si>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</si>
  <si>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</si>
  <si>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</si>
  <si>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</si>
  <si>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</si>
  <si>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</si>
  <si>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</si>
  <si>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</si>
  <si>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</si>
  <si>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</si>
  <si>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</si>
  <si>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</si>
  <si>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</si>
  <si>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</si>
  <si>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</si>
  <si>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</si>
  <si>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</si>
  <si>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</si>
  <si>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</si>
  <si>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</si>
  <si>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</si>
  <si>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</si>
  <si>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</si>
  <si>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</si>
  <si>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</si>
  <si>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</si>
  <si>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</si>
  <si>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</si>
  <si>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</si>
  <si>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</si>
  <si>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</si>
  <si>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</si>
  <si>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</si>
  <si>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</si>
  <si>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</si>
  <si>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</si>
  <si>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</si>
  <si>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</si>
  <si>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</si>
  <si>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</si>
  <si>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</si>
  <si>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</si>
  <si>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</si>
  <si>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</si>
  <si>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</si>
  <si>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</si>
  <si>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</si>
  <si>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</si>
  <si>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</si>
  <si>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</si>
  <si>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</si>
  <si>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</si>
  <si>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</si>
  <si>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</si>
  <si>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</si>
  <si>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</si>
  <si>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</si>
  <si>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</si>
  <si>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</si>
  <si>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</si>
  <si>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</si>
  <si>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</si>
  <si>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</si>
  <si>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</si>
  <si>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</si>
  <si>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</si>
  <si>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</si>
  <si>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</si>
  <si>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</si>
  <si>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</si>
  <si>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</si>
  <si>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</si>
  <si>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</si>
  <si>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</si>
  <si>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</si>
  <si>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</si>
  <si>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</si>
  <si>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</si>
  <si>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</si>
  <si>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</si>
  <si>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</si>
  <si>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</si>
  <si>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</si>
  <si>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</si>
  <si>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</si>
  <si>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</si>
  <si>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</si>
  <si>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</si>
  <si>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</si>
  <si>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</si>
  <si>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</si>
  <si>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</si>
  <si>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</si>
  <si>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</si>
  <si>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</si>
  <si>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</si>
  <si>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</si>
  <si>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</si>
  <si>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</si>
  <si>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</si>
  <si>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</si>
  <si>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</si>
  <si>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</si>
  <si>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</si>
  <si>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</si>
  <si>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</si>
  <si>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</si>
  <si>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</si>
  <si>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</si>
  <si>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</si>
  <si>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</si>
  <si>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</si>
  <si>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</si>
  <si>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</si>
  <si>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</si>
  <si>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</si>
  <si>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</si>
  <si>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</si>
  <si>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</si>
  <si>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</si>
  <si>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</si>
  <si>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</si>
  <si>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</si>
  <si>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</si>
  <si>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</si>
  <si>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</si>
  <si>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</si>
  <si>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</si>
  <si>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</si>
  <si>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</si>
  <si>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</si>
  <si>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</si>
  <si>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</si>
  <si>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</si>
  <si>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</si>
  <si>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</si>
  <si>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</si>
  <si>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</si>
  <si>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</si>
  <si>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</si>
  <si>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</si>
  <si>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</si>
  <si>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</si>
  <si>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</si>
  <si>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</si>
  <si>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</si>
  <si>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</si>
  <si>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</si>
  <si>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</si>
  <si>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</si>
  <si>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</si>
  <si>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</si>
  <si>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</si>
  <si>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</si>
  <si>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</si>
  <si>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</si>
  <si>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</si>
  <si>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</si>
  <si>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</si>
  <si>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</si>
  <si>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</si>
  <si>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</si>
  <si>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</si>
  <si>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</si>
  <si>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</si>
  <si>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</si>
  <si>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</si>
  <si>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</si>
  <si>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</si>
  <si>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</si>
  <si>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</si>
  <si>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</si>
  <si>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</si>
  <si>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</si>
  <si>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</si>
  <si>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</si>
  <si>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</si>
  <si>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</si>
  <si>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</si>
  <si>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</si>
  <si>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</si>
  <si>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</si>
  <si>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</si>
  <si>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</si>
  <si>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</si>
  <si>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</si>
  <si>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</si>
  <si>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</si>
  <si>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</si>
  <si>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</si>
  <si>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</si>
  <si>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</si>
  <si>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</si>
  <si>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</si>
  <si>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</si>
  <si>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</si>
  <si>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</si>
  <si>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</si>
  <si>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</si>
  <si>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</si>
  <si>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</si>
  <si>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</si>
  <si>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</si>
  <si>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</si>
  <si>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</si>
  <si>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</si>
  <si>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</si>
  <si>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</si>
  <si>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</si>
  <si>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</si>
  <si>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</si>
  <si>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</si>
  <si>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</si>
  <si>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</si>
  <si>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</si>
  <si>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</si>
  <si>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</si>
  <si>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</si>
  <si>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</si>
  <si>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</si>
  <si>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</si>
  <si>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</si>
  <si>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</si>
  <si>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</si>
  <si>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</si>
  <si>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</si>
  <si>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</si>
  <si>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</si>
  <si>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</si>
  <si>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</si>
  <si>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</si>
  <si>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</si>
  <si>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</si>
  <si>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</si>
  <si>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</si>
  <si>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</si>
  <si>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</si>
  <si>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</si>
  <si>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</si>
  <si>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</si>
  <si>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</si>
  <si>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</si>
  <si>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</si>
  <si>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</si>
  <si>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</si>
  <si>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</si>
  <si>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</si>
  <si>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</si>
  <si>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</si>
  <si>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</si>
  <si>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</si>
  <si>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</si>
  <si>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</si>
  <si>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</si>
  <si>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</si>
  <si>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</si>
  <si>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</si>
  <si>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</si>
  <si>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</si>
  <si>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</si>
  <si>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</si>
  <si>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</si>
  <si>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</si>
  <si>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</si>
  <si>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</si>
  <si>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</si>
  <si>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</si>
  <si>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</si>
  <si>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</si>
  <si>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</si>
  <si>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</si>
  <si>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</si>
  <si>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</si>
  <si>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</si>
  <si>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</si>
  <si>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</si>
  <si>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</si>
  <si>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</si>
  <si>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</si>
  <si>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</si>
  <si>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</si>
  <si>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</si>
  <si>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</si>
  <si>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</si>
  <si>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</si>
  <si>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</si>
  <si>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</si>
  <si>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</si>
  <si>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</si>
  <si>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</si>
  <si>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</si>
  <si>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</si>
  <si>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</si>
  <si>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</si>
  <si>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</si>
  <si>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</si>
  <si>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</si>
  <si>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</si>
  <si>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</si>
  <si>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</si>
  <si>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</si>
  <si>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</si>
  <si>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</si>
  <si>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</si>
  <si>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</si>
  <si>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</si>
  <si>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</si>
  <si>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</si>
  <si>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</si>
  <si>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</si>
  <si>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</si>
  <si>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</si>
  <si>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</si>
  <si>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</si>
  <si>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</si>
  <si>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</si>
  <si>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</si>
  <si>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</si>
  <si>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</si>
  <si>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</si>
  <si>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</si>
  <si>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</si>
  <si>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</si>
  <si>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</si>
  <si>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</si>
  <si>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</si>
  <si>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</si>
  <si>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</si>
  <si>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</si>
  <si>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</si>
  <si>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</si>
  <si>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</si>
  <si>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</si>
  <si>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</si>
  <si>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</si>
  <si>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</si>
  <si>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</si>
  <si>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</si>
  <si>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</si>
  <si>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</si>
  <si>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</si>
  <si>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</si>
  <si>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</si>
  <si>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</si>
  <si>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</si>
  <si>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</si>
  <si>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</si>
  <si>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</si>
  <si>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</si>
  <si>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</si>
  <si>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</si>
  <si>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</si>
  <si>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</si>
  <si>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</si>
  <si>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</si>
  <si>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</si>
  <si>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</si>
  <si>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</si>
  <si>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</si>
  <si>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</si>
  <si>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</si>
  <si>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</si>
  <si>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</si>
  <si>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</si>
  <si>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</si>
  <si>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</si>
  <si>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</si>
  <si>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</si>
  <si>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</si>
  <si>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</si>
  <si>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</si>
  <si>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</si>
  <si>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</si>
  <si>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</si>
  <si>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</si>
  <si>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</si>
  <si>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</si>
  <si>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</si>
  <si>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</si>
  <si>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</si>
  <si>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</si>
  <si>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</si>
  <si>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</si>
  <si>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</si>
  <si>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</si>
  <si>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</si>
  <si>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</si>
  <si>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</si>
  <si>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</si>
  <si>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</si>
  <si>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</si>
  <si>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</si>
  <si>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</si>
  <si>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</si>
  <si>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</si>
  <si>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</si>
  <si>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</si>
  <si>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</si>
  <si>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</si>
  <si>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</si>
  <si>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</si>
  <si>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</si>
  <si>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</si>
  <si>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</si>
  <si>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</si>
  <si>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</si>
  <si>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</si>
  <si>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</si>
  <si>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</si>
  <si>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</si>
  <si>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</si>
  <si>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</si>
  <si>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</si>
  <si>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</si>
  <si>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</si>
  <si>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</si>
  <si>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</si>
  <si>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</si>
  <si>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</si>
  <si>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</si>
  <si>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</si>
  <si>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</si>
  <si>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</si>
  <si>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</si>
  <si>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</si>
  <si>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</si>
  <si>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</si>
  <si>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</si>
  <si>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</si>
  <si>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</si>
  <si>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</si>
  <si>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</si>
  <si>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</si>
  <si>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</si>
  <si>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</si>
  <si>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</si>
  <si>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</si>
  <si>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</si>
  <si>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</si>
  <si>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</si>
  <si>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</si>
  <si>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</si>
  <si>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</si>
  <si>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</si>
  <si>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</si>
  <si>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</si>
  <si>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</si>
  <si>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</si>
  <si>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</si>
  <si>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</si>
  <si>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</si>
  <si>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</si>
  <si>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</si>
  <si>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</si>
  <si>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</si>
  <si>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</si>
  <si>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</si>
  <si>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</si>
  <si>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</si>
  <si>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</si>
  <si>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</si>
  <si>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</si>
  <si>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</si>
  <si>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</si>
  <si>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</si>
  <si>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</si>
  <si>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</si>
  <si>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</si>
  <si>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</si>
  <si>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</si>
  <si>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</si>
  <si>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</si>
  <si>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</si>
  <si>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</si>
  <si>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</si>
  <si>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</si>
  <si>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</si>
  <si>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</si>
  <si>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</si>
  <si>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</si>
  <si>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</si>
  <si>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</si>
  <si>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</si>
  <si>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</si>
  <si>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</si>
  <si>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</si>
  <si>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</si>
  <si>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</si>
  <si>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</si>
  <si>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</si>
  <si>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</si>
  <si>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</si>
  <si>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</si>
  <si>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</si>
  <si>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</si>
  <si>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</si>
  <si>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</si>
  <si>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</si>
  <si>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</si>
  <si>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</si>
  <si>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</si>
  <si>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</si>
  <si>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</si>
  <si>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</si>
  <si>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</si>
  <si>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</si>
  <si>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</si>
  <si>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</si>
  <si>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</si>
  <si>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</si>
  <si>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</si>
  <si>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</si>
  <si>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</si>
  <si>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</si>
  <si>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</si>
  <si>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</si>
  <si>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</si>
  <si>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</si>
  <si>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</si>
  <si>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</si>
  <si>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</si>
  <si>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</si>
  <si>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</si>
  <si>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</si>
  <si>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</si>
  <si>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</si>
  <si>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</si>
  <si>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</si>
  <si>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</si>
  <si>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</si>
  <si>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</si>
  <si>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</si>
  <si>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</si>
  <si>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</si>
  <si>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</si>
  <si>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</si>
  <si>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</si>
  <si>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</si>
  <si>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</si>
  <si>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</si>
  <si>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</si>
  <si>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</si>
  <si>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</si>
  <si>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</si>
  <si>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</si>
  <si>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</si>
  <si>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</si>
  <si>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</si>
  <si>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</si>
  <si>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</si>
  <si>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</si>
  <si>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</si>
  <si>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</si>
  <si>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</si>
  <si>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</si>
  <si>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</si>
  <si>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</si>
  <si>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</si>
  <si>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</si>
  <si>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</si>
  <si>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</si>
  <si>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</si>
  <si>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</si>
  <si>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</si>
  <si>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</si>
  <si>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</si>
  <si>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</si>
  <si>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</si>
  <si>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</si>
  <si>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</si>
  <si>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</si>
  <si>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</si>
  <si>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</si>
  <si>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</si>
  <si>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</si>
  <si>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</si>
  <si>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</si>
  <si>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</si>
  <si>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</si>
  <si>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</si>
  <si>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</si>
  <si>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</si>
  <si>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</si>
  <si>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</si>
  <si>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</si>
  <si>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</si>
  <si>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</si>
  <si>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</si>
  <si>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</si>
  <si>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</si>
  <si>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</si>
  <si>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</si>
  <si>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</si>
  <si>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</si>
  <si>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</si>
  <si>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</si>
  <si>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</si>
  <si>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</si>
  <si>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</si>
  <si>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</si>
  <si>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</si>
  <si>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</si>
  <si>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</si>
  <si>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</si>
  <si>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</si>
  <si>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</si>
  <si>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</si>
  <si>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</si>
  <si>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</si>
  <si>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</si>
  <si>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</si>
  <si>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</si>
  <si>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</si>
  <si>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</si>
  <si>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</si>
  <si>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</si>
  <si>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</si>
  <si>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</si>
  <si>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</si>
  <si>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</si>
  <si>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</si>
  <si>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</si>
  <si>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</si>
  <si>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</si>
  <si>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</si>
  <si>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</si>
  <si>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</si>
  <si>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</si>
  <si>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</si>
  <si>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</si>
  <si>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</si>
  <si>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</si>
  <si>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</si>
  <si>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</si>
  <si>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</si>
  <si>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</si>
  <si>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</si>
  <si>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</si>
  <si>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</si>
  <si>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</si>
  <si>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</si>
  <si>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</si>
  <si>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</si>
  <si>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</si>
  <si>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</si>
  <si>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</si>
  <si>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</si>
  <si>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</si>
  <si>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</si>
  <si>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</si>
  <si>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</si>
  <si>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</si>
  <si>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</si>
  <si>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</si>
  <si>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</si>
  <si>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</si>
  <si>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</si>
  <si>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</si>
  <si>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</si>
  <si>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</si>
  <si>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</si>
  <si>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</si>
  <si>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</si>
  <si>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</si>
  <si>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</si>
  <si>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</si>
  <si>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</si>
  <si>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</si>
  <si>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</si>
  <si>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</si>
  <si>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</si>
  <si>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</si>
  <si>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</si>
  <si>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</si>
  <si>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</si>
  <si>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</si>
  <si>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</si>
  <si>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</si>
  <si>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</si>
  <si>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</si>
  <si>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</si>
  <si>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</si>
  <si>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</si>
  <si>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</si>
  <si>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</si>
  <si>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</si>
  <si>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</si>
  <si>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</si>
  <si>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</si>
  <si>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</si>
  <si>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</si>
  <si>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</si>
  <si>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</si>
  <si>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</si>
  <si>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</si>
  <si>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</si>
  <si>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</si>
  <si>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</si>
  <si>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</si>
  <si>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</si>
  <si>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</si>
  <si>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</si>
  <si>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</si>
  <si>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</si>
  <si>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</si>
  <si>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</si>
  <si>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</si>
  <si>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</si>
  <si>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</si>
  <si>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</si>
  <si>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</si>
  <si>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</si>
  <si>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</si>
  <si>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</si>
  <si>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</si>
  <si>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</si>
  <si>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</si>
  <si>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</si>
  <si>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</si>
  <si>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</si>
  <si>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</si>
  <si>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</si>
  <si>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</si>
  <si>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</si>
  <si>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</si>
  <si>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</si>
  <si>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</si>
  <si>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</si>
  <si>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</si>
  <si>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</si>
  <si>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</si>
  <si>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</si>
  <si>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</si>
  <si>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</si>
  <si>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</si>
  <si>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</si>
  <si>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</si>
  <si>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</si>
  <si>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</si>
  <si>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</si>
  <si>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</si>
  <si>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</si>
  <si>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</si>
  <si>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</si>
  <si>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</si>
  <si>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</si>
  <si>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</si>
  <si>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</si>
  <si>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</si>
  <si>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</si>
  <si>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</si>
  <si>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</si>
  <si>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</si>
  <si>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</si>
  <si>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</si>
  <si>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</si>
  <si>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</si>
  <si>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</si>
  <si>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</si>
  <si>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</si>
  <si>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</si>
  <si>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</si>
  <si>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</si>
  <si>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</si>
  <si>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</si>
  <si>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</si>
  <si>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</si>
  <si>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</si>
  <si>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</si>
  <si>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</si>
  <si>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</si>
  <si>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</si>
  <si>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</si>
  <si>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</si>
  <si>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</si>
  <si>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</si>
  <si>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</si>
  <si>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</si>
  <si>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</si>
  <si>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</si>
  <si>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</si>
  <si>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</si>
  <si>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</si>
  <si>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</si>
  <si>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</si>
  <si>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</si>
  <si>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</si>
  <si>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</si>
  <si>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</si>
  <si>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</si>
  <si>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</si>
  <si>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</si>
  <si>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</si>
  <si>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</si>
  <si>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</si>
  <si>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</si>
  <si>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</si>
  <si>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</si>
  <si>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</si>
  <si>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</si>
  <si>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</si>
  <si>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</si>
  <si>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</si>
  <si>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</si>
  <si>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</si>
  <si>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</si>
  <si>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</si>
  <si>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</si>
  <si>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</si>
  <si>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</si>
  <si>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</si>
  <si>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</si>
  <si>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</si>
  <si>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</si>
  <si>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</si>
  <si>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</si>
  <si>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</si>
  <si>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</si>
  <si>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</si>
  <si>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</si>
  <si>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</si>
  <si>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</si>
  <si>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</si>
  <si>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</si>
  <si>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</si>
  <si>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</si>
  <si>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</si>
  <si>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</si>
  <si>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</si>
  <si>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</si>
  <si>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</si>
  <si>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</si>
  <si>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</si>
  <si>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</si>
  <si>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</si>
  <si>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</si>
  <si>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</si>
  <si>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</si>
  <si>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</si>
  <si>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</si>
  <si>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</si>
  <si>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</si>
  <si>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</si>
  <si>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</si>
  <si>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</si>
  <si>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</si>
  <si>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</si>
  <si>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</si>
  <si>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</si>
  <si>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</si>
  <si>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</si>
  <si>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</si>
  <si>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</si>
  <si>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</si>
  <si>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</si>
  <si>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</si>
  <si>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</si>
  <si>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</si>
  <si>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</si>
  <si>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</si>
  <si>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</si>
  <si>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</si>
  <si>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</si>
  <si>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</si>
  <si>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</si>
  <si>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</si>
  <si>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</si>
  <si>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</si>
  <si>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</si>
  <si>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</si>
  <si>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</si>
  <si>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</si>
  <si>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</si>
  <si>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</si>
  <si>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</si>
  <si>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</si>
  <si>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</si>
  <si>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</si>
  <si>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</si>
  <si>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</si>
  <si>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</si>
  <si>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</si>
  <si>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</si>
  <si>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</si>
  <si>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</si>
  <si>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</si>
  <si>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</si>
  <si>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</si>
  <si>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</si>
  <si>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</si>
  <si>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</si>
  <si>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</si>
  <si>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</si>
  <si>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</si>
  <si>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</si>
  <si>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</si>
  <si>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</si>
  <si>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</si>
  <si>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</si>
  <si>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</si>
  <si>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</si>
  <si>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</si>
  <si>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</si>
  <si>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</si>
  <si>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</si>
  <si>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</si>
  <si>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</si>
  <si>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</si>
  <si>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</si>
  <si>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</si>
  <si>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</si>
  <si>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</si>
  <si>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</si>
  <si>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</si>
  <si>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</si>
  <si>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</si>
  <si>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</si>
  <si>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</si>
  <si>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</si>
  <si>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</si>
  <si>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</si>
  <si>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</si>
  <si>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</si>
  <si>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</si>
  <si>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</si>
  <si>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</si>
  <si>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</si>
  <si>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</si>
  <si>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</si>
  <si>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</si>
  <si>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</si>
  <si>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</si>
  <si>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</si>
  <si>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</si>
  <si>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</si>
  <si>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</si>
  <si>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</si>
  <si>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</si>
  <si>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</si>
  <si>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</si>
  <si>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</si>
  <si>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</si>
  <si>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</si>
  <si>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</si>
  <si>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</si>
  <si>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</si>
  <si>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</si>
  <si>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</si>
  <si>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</si>
  <si>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</si>
  <si>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</si>
  <si>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</si>
  <si>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</si>
  <si>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</si>
  <si>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</si>
  <si>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</si>
  <si>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</si>
  <si>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</si>
  <si>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</si>
  <si>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</si>
  <si>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</si>
  <si>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</si>
  <si>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</si>
  <si>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</si>
  <si>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</si>
  <si>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</si>
  <si>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</si>
  <si>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</si>
  <si>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</si>
  <si>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</si>
  <si>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</si>
  <si>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</si>
  <si>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</si>
  <si>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</si>
  <si>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</si>
  <si>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</si>
  <si>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</si>
  <si>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</si>
  <si>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</si>
  <si>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</si>
  <si>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</si>
  <si>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</si>
  <si>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</si>
  <si>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</si>
  <si>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</si>
  <si>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</si>
  <si>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</si>
  <si>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</si>
  <si>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</si>
  <si>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</si>
  <si>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</si>
  <si>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</si>
  <si>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</si>
  <si>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</si>
  <si>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</si>
  <si>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</si>
  <si>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</si>
  <si>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</si>
  <si>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</si>
  <si>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</si>
  <si>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</si>
  <si>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</si>
  <si>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</si>
  <si>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</si>
  <si>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</si>
  <si>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</si>
  <si>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</si>
  <si>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</si>
  <si>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</si>
  <si>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</si>
  <si>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</si>
  <si>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</si>
  <si>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</si>
  <si>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</si>
  <si>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</si>
  <si>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</si>
  <si>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</si>
  <si>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</si>
  <si>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</si>
  <si>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</si>
  <si>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</si>
  <si>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</si>
  <si>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</si>
  <si>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</si>
  <si>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</si>
  <si>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</si>
  <si>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</si>
  <si>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</si>
  <si>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</si>
  <si>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</si>
  <si>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</si>
  <si>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</si>
  <si>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</si>
  <si>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</si>
  <si>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</si>
  <si>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</si>
  <si>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</si>
  <si>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</si>
  <si>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</si>
  <si>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</si>
  <si>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</si>
  <si>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</si>
  <si>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</si>
  <si>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</si>
  <si>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</si>
  <si>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</si>
  <si>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</si>
  <si>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</si>
  <si>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</si>
  <si>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</si>
  <si>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</si>
  <si>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</si>
  <si>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</si>
  <si>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</si>
  <si>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</si>
  <si>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</si>
  <si>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</si>
  <si>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</si>
  <si>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</si>
  <si>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</si>
  <si>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</si>
  <si>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</si>
  <si>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</si>
  <si>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</si>
  <si>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</si>
  <si>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</si>
  <si>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</si>
  <si>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</si>
  <si>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</si>
  <si>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</si>
  <si>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</si>
  <si>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</si>
  <si>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</si>
  <si>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</si>
  <si>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</si>
  <si>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</si>
  <si>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</si>
  <si>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</si>
  <si>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</si>
  <si>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</si>
  <si>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</si>
  <si>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</si>
  <si>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</si>
  <si>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</si>
  <si>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</si>
  <si>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</si>
  <si>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</si>
  <si>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</si>
  <si>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</si>
  <si>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</si>
  <si>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</si>
  <si>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</si>
  <si>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</si>
  <si>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</si>
  <si>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</si>
  <si>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</si>
  <si>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</si>
  <si>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</si>
  <si>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</si>
  <si>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</si>
  <si>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</si>
  <si>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</si>
  <si>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</si>
  <si>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</si>
  <si>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</si>
  <si>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</si>
  <si>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</si>
  <si>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</si>
  <si>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</si>
  <si>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</si>
  <si>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</si>
  <si>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</si>
  <si>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</si>
  <si>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</si>
  <si>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</si>
  <si>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</si>
  <si>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</si>
  <si>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</si>
  <si>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</si>
  <si>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</si>
  <si>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</si>
  <si>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</si>
  <si>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</si>
  <si>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</si>
  <si>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</si>
  <si>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</si>
  <si>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</si>
  <si>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</si>
  <si>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</si>
  <si>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</si>
  <si>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</si>
  <si>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</si>
  <si>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</si>
  <si>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</si>
  <si>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</si>
  <si>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</si>
  <si>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</si>
  <si>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</si>
  <si>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</si>
  <si>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</si>
  <si>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</si>
  <si>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</si>
  <si>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</si>
  <si>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</si>
  <si>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</si>
  <si>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</si>
  <si>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</si>
  <si>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</si>
  <si>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</si>
  <si>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</si>
  <si>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</si>
  <si>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</si>
  <si>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</si>
  <si>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</si>
  <si>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</si>
  <si>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</si>
  <si>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</si>
  <si>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</si>
  <si>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</si>
  <si>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</si>
  <si>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</si>
  <si>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</si>
  <si>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</si>
  <si>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</si>
  <si>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</si>
  <si>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</si>
  <si>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</si>
  <si>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</si>
  <si>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</si>
  <si>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</si>
  <si>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</si>
  <si>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</si>
  <si>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</si>
  <si>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</si>
  <si>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</si>
  <si>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</si>
  <si>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</si>
  <si>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</si>
  <si>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</si>
  <si>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</si>
  <si>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</si>
  <si>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</si>
  <si>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</si>
  <si>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</si>
  <si>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</si>
  <si>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</si>
  <si>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</si>
  <si>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</si>
  <si>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</si>
  <si>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</si>
  <si>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</si>
  <si>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</si>
  <si>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</si>
  <si>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</si>
  <si>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</si>
  <si>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</si>
  <si>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</si>
  <si>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</si>
  <si>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</si>
  <si>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</si>
  <si>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</si>
  <si>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</si>
  <si>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</si>
  <si>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</si>
  <si>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</si>
  <si>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</si>
  <si>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</si>
  <si>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</si>
  <si>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</si>
  <si>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</si>
  <si>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</si>
  <si>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</si>
  <si>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</si>
  <si>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</si>
  <si>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</si>
  <si>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</si>
  <si>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</si>
  <si>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</si>
  <si>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</si>
  <si>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</si>
  <si>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</si>
  <si>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</si>
  <si>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</si>
  <si>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</si>
  <si>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</si>
  <si>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</si>
  <si>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</si>
  <si>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</si>
  <si>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</si>
  <si>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</si>
  <si>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</si>
  <si>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</si>
  <si>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</si>
  <si>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</si>
  <si>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</si>
  <si>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</si>
  <si>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</si>
  <si>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</si>
  <si>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</si>
  <si>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</si>
  <si>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</si>
  <si>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</si>
  <si>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</si>
  <si>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</si>
  <si>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</si>
  <si>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</si>
  <si>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</si>
  <si>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</si>
  <si>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</si>
  <si>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</si>
  <si>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</si>
  <si>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</si>
  <si>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</si>
  <si>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</si>
  <si>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</si>
  <si>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</si>
  <si>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</si>
  <si>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</si>
  <si>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</si>
  <si>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</si>
  <si>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</si>
  <si>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</si>
  <si>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</si>
  <si>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</si>
  <si>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</si>
  <si>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</si>
  <si>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</si>
  <si>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</si>
  <si>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</si>
  <si>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</si>
  <si>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</si>
  <si>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</si>
  <si>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</si>
  <si>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</si>
  <si>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</si>
  <si>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</si>
  <si>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</si>
  <si>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</si>
  <si>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</si>
  <si>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</si>
  <si>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</si>
  <si>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</si>
  <si>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</si>
  <si>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</si>
  <si>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</si>
  <si>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</si>
  <si>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</si>
  <si>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</si>
  <si>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</si>
  <si>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</si>
  <si>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</si>
  <si>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</si>
  <si>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</si>
  <si>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</si>
  <si>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</si>
  <si>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</si>
  <si>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</si>
  <si>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</si>
  <si>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</si>
  <si>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</si>
  <si>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</si>
  <si>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</si>
  <si>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</si>
  <si>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</si>
  <si>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</si>
  <si>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</si>
  <si>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</si>
  <si>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</si>
  <si>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</si>
  <si>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</si>
  <si>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</si>
  <si>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</si>
  <si>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</si>
  <si>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</si>
  <si>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</si>
  <si>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</si>
  <si>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</si>
  <si>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</si>
  <si>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</si>
  <si>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</si>
  <si>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</si>
  <si>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</si>
  <si>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</si>
  <si>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</si>
  <si>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</si>
  <si>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</si>
  <si>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</si>
  <si>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</si>
  <si>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</si>
  <si>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</si>
  <si>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</si>
  <si>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</si>
  <si>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</si>
  <si>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</si>
  <si>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</si>
  <si>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</si>
  <si>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</si>
  <si>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</si>
  <si>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</si>
  <si>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</si>
  <si>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</si>
  <si>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</si>
  <si>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</si>
  <si>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</si>
  <si>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</si>
  <si>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</si>
  <si>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</si>
  <si>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</si>
  <si>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</si>
  <si>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</si>
  <si>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</si>
  <si>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</si>
  <si>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</si>
  <si>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</si>
  <si>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</si>
  <si>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</si>
  <si>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</si>
  <si>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</si>
  <si>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</si>
  <si>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</si>
  <si>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</si>
  <si>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</si>
  <si>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</si>
  <si>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</si>
  <si>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</si>
  <si>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</si>
  <si>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</si>
  <si>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</si>
  <si>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</si>
  <si>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</si>
  <si>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</si>
  <si>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</si>
  <si>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</si>
  <si>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</si>
  <si>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</si>
  <si>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</si>
  <si>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</si>
  <si>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</si>
  <si>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</si>
  <si>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</si>
  <si>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</si>
  <si>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</si>
  <si>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</si>
  <si>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</si>
  <si>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</si>
  <si>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</si>
  <si>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</si>
  <si>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</si>
  <si>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</si>
  <si>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</si>
  <si>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</si>
  <si>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</si>
  <si>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</si>
  <si>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</si>
  <si>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</si>
  <si>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</si>
  <si>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</si>
  <si>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</si>
  <si>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</si>
  <si>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</si>
  <si>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</si>
  <si>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</si>
  <si>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</si>
  <si>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</si>
  <si>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</si>
  <si>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</si>
  <si>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</si>
  <si>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</si>
  <si>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</si>
  <si>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</si>
  <si>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</si>
  <si>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</si>
  <si>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</si>
  <si>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</si>
  <si>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</si>
  <si>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</si>
  <si>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</si>
  <si>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</si>
  <si>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</si>
  <si>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</si>
  <si>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</si>
  <si>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</si>
  <si>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</si>
  <si>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</si>
  <si>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</si>
  <si>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</si>
  <si>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</si>
  <si>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</si>
  <si>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</si>
  <si>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</si>
  <si>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</si>
  <si>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</si>
  <si>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</si>
  <si>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</si>
  <si>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</si>
  <si>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</si>
  <si>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</si>
  <si>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</si>
  <si>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</si>
  <si>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</si>
  <si>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</si>
  <si>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</si>
  <si>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</si>
  <si>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</si>
  <si>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</si>
  <si>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</si>
  <si>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</si>
  <si>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</si>
  <si>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</si>
  <si>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</si>
  <si>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</si>
  <si>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</si>
  <si>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</si>
  <si>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</si>
  <si>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</si>
  <si>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</si>
  <si>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</si>
  <si>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</si>
  <si>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</si>
  <si>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</si>
  <si>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</si>
  <si>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</si>
  <si>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</si>
  <si>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</si>
  <si>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</si>
  <si>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</si>
  <si>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</si>
  <si>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</si>
  <si>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</si>
  <si>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</si>
  <si>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</si>
  <si>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</si>
  <si>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</si>
  <si>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</si>
  <si>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</si>
  <si>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</si>
  <si>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</si>
  <si>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</si>
  <si>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</si>
  <si>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</si>
  <si>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</si>
  <si>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</si>
  <si>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</si>
  <si>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</si>
  <si>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</si>
  <si>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</si>
  <si>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</si>
  <si>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</si>
  <si>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</si>
  <si>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</si>
  <si>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</si>
  <si>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</si>
  <si>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</si>
  <si>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</si>
  <si>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</si>
  <si>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</si>
  <si>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</si>
  <si>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</si>
  <si>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</si>
  <si>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</si>
  <si>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</si>
  <si>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</si>
  <si>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</si>
  <si>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</si>
  <si>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</si>
  <si>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</si>
  <si>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</si>
  <si>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</si>
  <si>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</si>
  <si>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</si>
  <si>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</si>
  <si>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</si>
  <si>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</si>
  <si>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</si>
  <si>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</si>
  <si>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</si>
  <si>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</si>
  <si>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</si>
  <si>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</si>
  <si>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</si>
  <si>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</si>
  <si>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</si>
  <si>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</si>
  <si>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</si>
  <si>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</si>
  <si>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</si>
  <si>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</si>
  <si>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</si>
  <si>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</si>
  <si>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</si>
  <si>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</si>
  <si>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</si>
  <si>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</si>
  <si>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</si>
  <si>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</si>
  <si>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</si>
  <si>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</si>
  <si>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</si>
  <si>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</si>
  <si>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</si>
  <si>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</si>
  <si>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</si>
  <si>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</si>
  <si>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</si>
  <si>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</si>
  <si>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</si>
  <si>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</si>
  <si>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</si>
  <si>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</si>
  <si>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</si>
  <si>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</si>
  <si>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</si>
  <si>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</si>
  <si>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</si>
  <si>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</si>
  <si>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</si>
  <si>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</si>
  <si>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</si>
  <si>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</si>
  <si>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</si>
  <si>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</si>
  <si>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</si>
  <si>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</si>
  <si>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</si>
  <si>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</si>
  <si>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</si>
  <si>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</si>
  <si>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</si>
  <si>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</si>
  <si>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</si>
  <si>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</si>
  <si>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</si>
  <si>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</si>
  <si>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</si>
  <si>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</si>
  <si>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</si>
  <si>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</si>
  <si>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</si>
  <si>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</si>
  <si>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</si>
  <si>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</si>
  <si>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</si>
  <si>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</si>
  <si>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</si>
  <si>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</si>
  <si>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</si>
  <si>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</si>
  <si>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</si>
  <si>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</si>
  <si>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</si>
  <si>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</si>
  <si>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</si>
  <si>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</si>
  <si>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</si>
  <si>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</si>
  <si>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</si>
  <si>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</si>
  <si>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</si>
  <si>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</si>
  <si>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</si>
  <si>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</si>
  <si>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</si>
  <si>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</si>
  <si>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</si>
  <si>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</si>
  <si>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</si>
  <si>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</si>
  <si>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</si>
  <si>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</si>
  <si>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</si>
  <si>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</si>
  <si>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</si>
  <si>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</si>
  <si>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</si>
  <si>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</si>
  <si>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</si>
  <si>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</si>
  <si>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</si>
  <si>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</si>
  <si>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</si>
  <si>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</si>
  <si>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</si>
  <si>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</si>
  <si>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</si>
  <si>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</si>
  <si>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</si>
  <si>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</si>
  <si>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</si>
  <si>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</si>
  <si>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</si>
  <si>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</si>
  <si>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</si>
  <si>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</si>
  <si>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</si>
  <si>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</si>
  <si>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</si>
  <si>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</si>
  <si>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</si>
  <si>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</si>
  <si>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</si>
  <si>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</si>
  <si>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</si>
  <si>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</si>
  <si>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</si>
  <si>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</si>
  <si>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</si>
  <si>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</si>
  <si>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</si>
  <si>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</si>
  <si>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</si>
  <si>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</si>
  <si>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</si>
  <si>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</si>
  <si>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</si>
  <si>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</si>
  <si>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</si>
  <si>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</si>
  <si>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</si>
  <si>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</si>
  <si>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</si>
  <si>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</si>
  <si>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</si>
  <si>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</si>
  <si>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</si>
  <si>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</si>
  <si>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</si>
  <si>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</si>
  <si>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</si>
  <si>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</si>
  <si>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</si>
  <si>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</si>
  <si>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</si>
  <si>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</si>
  <si>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</si>
  <si>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</si>
  <si>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</si>
  <si>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</si>
  <si>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</si>
  <si>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</si>
  <si>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</si>
  <si>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</si>
  <si>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</si>
  <si>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</si>
  <si>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</si>
  <si>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</si>
  <si>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</si>
  <si>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</si>
  <si>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</si>
  <si>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</si>
  <si>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</si>
  <si>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</si>
  <si>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</si>
  <si>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</si>
  <si>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</si>
  <si>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</si>
  <si>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</si>
  <si>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</si>
  <si>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</si>
  <si>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</si>
  <si>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</si>
  <si>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</si>
  <si>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</si>
  <si>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</si>
  <si>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</si>
  <si>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</si>
  <si>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</si>
  <si>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</si>
  <si>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</si>
  <si>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</si>
  <si>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</si>
  <si>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</si>
  <si>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</si>
  <si>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</si>
  <si>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</si>
  <si>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</si>
  <si>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</si>
  <si>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</si>
  <si>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</si>
  <si>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</si>
  <si>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</si>
  <si>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</si>
  <si>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</si>
  <si>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</si>
  <si>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</si>
  <si>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</si>
  <si>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</si>
  <si>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</si>
  <si>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</si>
  <si>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</si>
  <si>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</si>
  <si>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</si>
  <si>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</si>
  <si>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</si>
  <si>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</si>
  <si>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</si>
  <si>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</si>
  <si>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</si>
  <si>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</si>
  <si>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</si>
  <si>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</si>
  <si>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</si>
  <si>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</si>
  <si>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</si>
  <si>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</si>
  <si>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</si>
  <si>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</si>
  <si>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</si>
  <si>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</si>
  <si>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</si>
  <si>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</si>
  <si>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</si>
  <si>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</si>
  <si>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</si>
  <si>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</si>
  <si>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</si>
  <si>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</si>
  <si>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</si>
  <si>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</si>
  <si>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</si>
  <si>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</si>
  <si>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</si>
  <si>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</si>
  <si>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</si>
  <si>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</si>
  <si>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</si>
  <si>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</si>
  <si>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</si>
  <si>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</si>
  <si>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</si>
  <si>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</si>
  <si>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</si>
  <si>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</si>
  <si>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</si>
  <si>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</si>
  <si>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</si>
  <si>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</si>
  <si>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</si>
  <si>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</si>
  <si>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</si>
  <si>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</si>
  <si>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</si>
  <si>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</si>
  <si>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</si>
  <si>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</si>
  <si>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</si>
  <si>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</si>
  <si>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</si>
  <si>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</si>
  <si>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</si>
  <si>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</si>
  <si>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</si>
  <si>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</si>
  <si>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</si>
  <si>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</si>
  <si>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</si>
  <si>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</si>
  <si>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</si>
  <si>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</si>
  <si>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</si>
  <si>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</si>
  <si>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</si>
  <si>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</si>
  <si>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</si>
  <si>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</si>
  <si>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</si>
  <si>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</si>
  <si>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</si>
  <si>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</si>
  <si>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</si>
  <si>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</si>
  <si>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</si>
  <si>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</si>
  <si>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</si>
  <si>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</si>
  <si>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</si>
  <si>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</si>
  <si>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</si>
  <si>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</si>
  <si>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</si>
  <si>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</si>
  <si>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</si>
  <si>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</si>
  <si>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</si>
  <si>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</si>
  <si>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</si>
  <si>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</si>
  <si>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</si>
  <si>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</si>
  <si>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</si>
  <si>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</si>
  <si>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</si>
  <si>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</si>
  <si>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</si>
  <si>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</si>
  <si>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</si>
  <si>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</si>
  <si>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</si>
  <si>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</si>
  <si>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</si>
  <si>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</si>
  <si>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</si>
  <si>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</si>
  <si>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</si>
  <si>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</si>
  <si>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</si>
  <si>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</si>
  <si>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</si>
  <si>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</si>
  <si>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</si>
  <si>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</si>
  <si>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</si>
  <si>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</si>
  <si>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</si>
  <si>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</si>
  <si>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</si>
  <si>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</si>
  <si>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</si>
  <si>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</si>
  <si>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</si>
  <si>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</si>
  <si>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</si>
  <si>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</si>
  <si>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</si>
  <si>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</si>
  <si>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</si>
  <si>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</si>
  <si>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</si>
  <si>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</si>
  <si>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</si>
  <si>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</si>
  <si>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</si>
  <si>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</si>
  <si>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</si>
  <si>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</si>
  <si>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</si>
  <si>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</si>
  <si>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</si>
  <si>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</si>
  <si>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</si>
  <si>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</si>
  <si>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</si>
  <si>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</si>
  <si>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</si>
  <si>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</si>
  <si>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</si>
  <si>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</si>
  <si>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</si>
  <si>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</si>
  <si>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</si>
  <si>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</si>
  <si>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</si>
  <si>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</si>
  <si>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</si>
  <si>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</si>
  <si>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</si>
  <si>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</si>
  <si>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</si>
  <si>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</si>
  <si>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</si>
  <si>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</si>
  <si>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</si>
  <si>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</si>
  <si>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</si>
  <si>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</si>
  <si>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</si>
  <si>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</si>
  <si>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</si>
  <si>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</si>
  <si>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</si>
  <si>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</si>
  <si>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</si>
  <si>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</si>
  <si>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</si>
  <si>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</si>
  <si>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</si>
  <si>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</si>
  <si>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</si>
  <si>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</si>
  <si>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</si>
  <si>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</si>
  <si>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</si>
  <si>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</si>
  <si>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</si>
  <si>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</si>
  <si>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</si>
  <si>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</si>
  <si>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</si>
  <si>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</si>
  <si>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</si>
  <si>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</si>
  <si>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</si>
  <si>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</si>
  <si>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</si>
  <si>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</si>
  <si>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</si>
  <si>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</si>
  <si>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</si>
  <si>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</si>
  <si>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</si>
  <si>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</si>
  <si>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</si>
  <si>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</si>
  <si>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</si>
  <si>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</si>
  <si>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</si>
  <si>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</si>
  <si>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</si>
  <si>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</si>
  <si>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</si>
  <si>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</si>
  <si>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</si>
  <si>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</si>
  <si>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</si>
  <si>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</si>
  <si>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</si>
  <si>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</si>
  <si>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</si>
  <si>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</si>
  <si>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</si>
  <si>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</si>
  <si>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</si>
  <si>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</si>
  <si>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</si>
  <si>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</si>
  <si>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</si>
  <si>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</si>
  <si>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</si>
  <si>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</si>
  <si>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</si>
  <si>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</si>
  <si>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</si>
  <si>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</si>
  <si>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</si>
  <si>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</si>
  <si>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</si>
  <si>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</si>
  <si>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</si>
  <si>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</si>
  <si>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</si>
  <si>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</si>
  <si>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</si>
  <si>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</si>
  <si>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</si>
  <si>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</si>
  <si>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</si>
  <si>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</si>
  <si>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</si>
  <si>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</si>
  <si>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</si>
  <si>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</si>
  <si>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</si>
  <si>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</si>
  <si>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</si>
  <si>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</si>
  <si>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</si>
  <si>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</si>
  <si>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</si>
  <si>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</si>
  <si>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</si>
  <si>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</si>
  <si>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</si>
  <si>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</si>
  <si>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</si>
  <si>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</si>
  <si>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</si>
  <si>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</si>
  <si>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</si>
  <si>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</si>
  <si>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</si>
  <si>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</si>
  <si>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</si>
  <si>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</si>
  <si>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</si>
  <si>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</si>
  <si>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</si>
  <si>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</si>
  <si>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</si>
  <si>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</si>
  <si>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</si>
  <si>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</si>
  <si>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</si>
  <si>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</si>
  <si>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</si>
  <si>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</si>
  <si>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</si>
  <si>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</si>
  <si>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</si>
  <si>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</si>
  <si>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</si>
  <si>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</si>
  <si>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</si>
  <si>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</si>
  <si>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</si>
  <si>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</si>
  <si>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</si>
  <si>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</si>
  <si>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</si>
  <si>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</si>
  <si>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</si>
  <si>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</si>
  <si>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</si>
  <si>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</si>
  <si>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</si>
  <si>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</si>
  <si>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</si>
  <si>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</si>
  <si>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</si>
  <si>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</si>
  <si>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</si>
  <si>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</si>
  <si>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</si>
  <si>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</si>
  <si>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</si>
  <si>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</si>
  <si>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</si>
  <si>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</si>
  <si>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</si>
  <si>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</si>
  <si>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</si>
  <si>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</si>
  <si>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</si>
  <si>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</si>
  <si>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</si>
  <si>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</si>
  <si>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</si>
  <si>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</si>
  <si>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</si>
  <si>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</si>
  <si>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</si>
  <si>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</si>
  <si>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</si>
  <si>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</si>
  <si>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</si>
  <si>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</si>
  <si>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</si>
  <si>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</si>
  <si>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</si>
  <si>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</si>
  <si>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</si>
  <si>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</si>
  <si>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</si>
  <si>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</si>
  <si>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</si>
  <si>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</si>
  <si>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</si>
  <si>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</si>
  <si>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</si>
  <si>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</si>
  <si>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</si>
  <si>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</si>
  <si>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</si>
  <si>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</si>
  <si>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</si>
  <si>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</si>
  <si>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</si>
  <si>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</si>
  <si>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</si>
  <si>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</si>
  <si>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</si>
  <si>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</si>
  <si>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</si>
  <si>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</si>
  <si>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</si>
  <si>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</si>
  <si>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</si>
  <si>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</si>
  <si>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</si>
  <si>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</si>
  <si>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</si>
  <si>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</si>
  <si>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</si>
  <si>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</si>
  <si>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</si>
  <si>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</si>
  <si>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</si>
  <si>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</si>
  <si>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</si>
  <si>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</si>
  <si>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</si>
  <si>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</si>
  <si>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</si>
  <si>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</si>
  <si>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</si>
  <si>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</si>
  <si>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</si>
  <si>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</si>
  <si>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</si>
  <si>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</si>
  <si>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</si>
  <si>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</si>
  <si>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</si>
  <si>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</si>
  <si>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</si>
  <si>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</si>
  <si>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</si>
  <si>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</si>
  <si>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</si>
  <si>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</si>
  <si>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</si>
  <si>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</si>
  <si>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</si>
  <si>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</si>
  <si>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</si>
  <si>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</si>
  <si>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</si>
  <si>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</si>
  <si>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</si>
  <si>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</si>
  <si>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</si>
  <si>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</si>
  <si>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</si>
  <si>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</si>
  <si>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</si>
  <si>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</si>
  <si>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</si>
  <si>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</si>
  <si>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</si>
  <si>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</si>
  <si>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</si>
  <si>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</si>
  <si>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</si>
  <si>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</si>
  <si>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</si>
  <si>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</si>
  <si>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</si>
  <si>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</si>
  <si>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</si>
  <si>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</si>
  <si>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</si>
  <si>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</si>
  <si>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</si>
  <si>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</si>
  <si>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</si>
  <si>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</si>
  <si>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</si>
  <si>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</si>
  <si>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</si>
  <si>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</si>
  <si>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</si>
  <si>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</si>
  <si>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</si>
  <si>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</si>
  <si>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</si>
  <si>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</si>
  <si>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</si>
  <si>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</si>
  <si>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</si>
  <si>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</si>
  <si>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</si>
  <si>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</si>
  <si>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</si>
  <si>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</si>
  <si>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</si>
  <si>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</si>
  <si>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</si>
  <si>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</si>
  <si>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</si>
  <si>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</si>
  <si>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</si>
  <si>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</si>
  <si>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</si>
  <si>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</si>
  <si>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</si>
  <si>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</si>
  <si>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</si>
  <si>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</si>
  <si>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</si>
  <si>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</si>
  <si>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</si>
  <si>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</si>
  <si>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</si>
  <si>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</si>
  <si>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</si>
  <si>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</si>
  <si>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</si>
  <si>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</si>
  <si>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</si>
  <si>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</si>
  <si>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</si>
  <si>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</si>
  <si>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</si>
  <si>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</si>
  <si>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</si>
  <si>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</si>
  <si>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</si>
  <si>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</si>
  <si>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</si>
  <si>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</si>
  <si>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</si>
  <si>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</si>
  <si>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</si>
  <si>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</si>
  <si>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</si>
  <si>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</si>
  <si>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</si>
  <si>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</si>
  <si>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</si>
  <si>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</si>
  <si>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</si>
  <si>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</si>
  <si>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</si>
  <si>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</si>
  <si>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</si>
  <si>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</si>
  <si>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</si>
  <si>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</si>
  <si>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</si>
  <si>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</si>
  <si>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</si>
  <si>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</si>
  <si>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</si>
  <si>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</si>
  <si>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</si>
  <si>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</si>
  <si>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</si>
  <si>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</si>
  <si>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</si>
  <si>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</si>
  <si>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</si>
  <si>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</si>
  <si>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</si>
  <si>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</si>
  <si>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</si>
  <si>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</si>
  <si>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</si>
  <si>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</si>
  <si>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</si>
  <si>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</si>
  <si>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</si>
  <si>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</si>
  <si>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</si>
  <si>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</si>
  <si>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</si>
  <si>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</si>
  <si>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</si>
  <si>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</si>
  <si>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</si>
  <si>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</si>
  <si>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</si>
  <si>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</si>
  <si>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</si>
  <si>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</si>
  <si>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</si>
  <si>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</si>
  <si>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</si>
  <si>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</si>
  <si>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</si>
  <si>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</si>
  <si>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</si>
  <si>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</si>
  <si>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</si>
  <si>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</si>
  <si>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</si>
  <si>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</si>
  <si>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</si>
  <si>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</si>
  <si>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</si>
  <si>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</si>
  <si>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</si>
  <si>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</si>
  <si>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</si>
  <si>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</si>
  <si>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</si>
  <si>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</si>
  <si>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</si>
  <si>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</si>
  <si>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</si>
  <si>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</si>
  <si>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</si>
  <si>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</si>
  <si>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</si>
  <si>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</si>
  <si>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</si>
  <si>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</si>
  <si>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</si>
  <si>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</si>
  <si>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</si>
  <si>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</si>
  <si>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</si>
  <si>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</si>
  <si>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</si>
  <si>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</si>
  <si>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</si>
  <si>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</si>
  <si>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</si>
  <si>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</si>
  <si>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</si>
  <si>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</si>
  <si>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</si>
  <si>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</si>
  <si>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</si>
  <si>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</si>
  <si>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</si>
  <si>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</si>
  <si>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</si>
  <si>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</si>
  <si>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</si>
  <si>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</si>
  <si>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</si>
  <si>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</si>
  <si>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</si>
  <si>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</si>
  <si>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</si>
  <si>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</si>
  <si>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</si>
  <si>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</si>
  <si>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</si>
  <si>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</si>
  <si>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</si>
  <si>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</si>
  <si>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</si>
  <si>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</si>
  <si>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</si>
  <si>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</si>
  <si>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</si>
  <si>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</si>
  <si>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</si>
  <si>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</si>
  <si>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</si>
  <si>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</si>
  <si>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</si>
  <si>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</si>
  <si>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</si>
  <si>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</si>
  <si>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</si>
  <si>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</si>
  <si>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</si>
  <si>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</si>
  <si>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</si>
  <si>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</si>
  <si>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</si>
  <si>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</si>
  <si>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</si>
  <si>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</si>
  <si>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</si>
  <si>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</si>
  <si>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</si>
  <si>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</si>
  <si>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</si>
  <si>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</si>
  <si>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</si>
  <si>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</si>
  <si>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</si>
  <si>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</si>
  <si>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</si>
  <si>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</si>
  <si>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</si>
  <si>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</si>
  <si>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</si>
  <si>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</si>
  <si>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</si>
  <si>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</si>
  <si>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</si>
  <si>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</si>
  <si>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</si>
  <si>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</si>
  <si>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</si>
  <si>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</si>
  <si>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</si>
  <si>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</si>
  <si>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</si>
  <si>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</si>
  <si>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</si>
  <si>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</si>
  <si>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</si>
  <si>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</si>
  <si>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</si>
  <si>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</si>
  <si>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</si>
  <si>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</si>
  <si>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</si>
  <si>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</si>
  <si>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</si>
  <si>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</si>
  <si>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</si>
  <si>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</si>
  <si>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</si>
  <si>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</si>
  <si>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</si>
  <si>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</si>
  <si>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</si>
  <si>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</si>
  <si>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</si>
  <si>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</si>
  <si>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</si>
  <si>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</si>
  <si>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</si>
  <si>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</si>
  <si>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</si>
  <si>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</si>
  <si>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</si>
  <si>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</si>
  <si>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</si>
  <si>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</si>
  <si>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</si>
  <si>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</si>
  <si>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</si>
  <si>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</si>
  <si>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</si>
  <si>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</si>
  <si>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</si>
  <si>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</si>
  <si>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</si>
  <si>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</si>
  <si>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</si>
  <si>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</si>
  <si>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</si>
  <si>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</si>
  <si>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</si>
  <si>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</si>
  <si>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</si>
  <si>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</si>
  <si>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</si>
  <si>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</si>
  <si>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</si>
  <si>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</si>
  <si>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</si>
  <si>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</si>
  <si>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</si>
  <si>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</si>
  <si>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</si>
  <si>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</si>
  <si>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</si>
  <si>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</si>
  <si>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</si>
  <si>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</si>
  <si>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</si>
  <si>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</si>
  <si>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</si>
  <si>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</si>
  <si>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</si>
  <si>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</si>
  <si>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</si>
  <si>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</si>
  <si>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</si>
  <si>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</si>
  <si>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</si>
  <si>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</si>
  <si>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</si>
  <si>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</si>
  <si>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</si>
  <si>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</si>
  <si>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</si>
  <si>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</si>
  <si>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</si>
  <si>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</si>
  <si>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</si>
  <si>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</si>
  <si>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</si>
  <si>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</si>
  <si>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</si>
  <si>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</si>
  <si>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</si>
  <si>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</si>
  <si>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</si>
  <si>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</si>
  <si>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</si>
  <si>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</si>
  <si>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</si>
  <si>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</si>
  <si>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</si>
  <si>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</si>
  <si>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</si>
  <si>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</si>
  <si>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</si>
  <si>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</si>
  <si>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</si>
  <si>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</si>
  <si>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</si>
  <si>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</si>
  <si>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</si>
  <si>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</si>
  <si>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</si>
  <si>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</si>
  <si>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</si>
  <si>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</si>
  <si>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</si>
  <si>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</si>
  <si>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</si>
  <si>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</si>
  <si>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</si>
  <si>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</si>
  <si>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</si>
  <si>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</si>
  <si>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</si>
  <si>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</si>
  <si>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</si>
  <si>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</si>
  <si>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</si>
  <si>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</si>
  <si>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</si>
  <si>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</si>
  <si>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</si>
  <si>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</si>
  <si>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</si>
  <si>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</si>
  <si>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</si>
  <si>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</si>
  <si>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</si>
  <si>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</si>
  <si>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</si>
  <si>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</si>
  <si>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</si>
  <si>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</si>
  <si>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</si>
  <si>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</si>
  <si>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</si>
  <si>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</si>
  <si>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</si>
  <si>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</si>
  <si>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</si>
  <si>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</si>
  <si>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</si>
  <si>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</si>
  <si>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</si>
  <si>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</si>
  <si>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</si>
  <si>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</si>
  <si>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</si>
  <si>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</si>
  <si>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</si>
  <si>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</si>
  <si>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</si>
  <si>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</si>
  <si>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</si>
  <si>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</si>
  <si>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</si>
  <si>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</si>
  <si>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</si>
  <si>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</si>
  <si>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</si>
  <si>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</si>
  <si>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</si>
  <si>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</si>
  <si>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</si>
  <si>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</si>
  <si>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</si>
  <si>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</si>
  <si>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</si>
  <si>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</si>
  <si>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</si>
  <si>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</si>
  <si>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</si>
  <si>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</si>
  <si>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</si>
  <si>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</si>
  <si>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</si>
  <si>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</si>
  <si>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</si>
  <si>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</si>
  <si>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</si>
  <si>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</si>
  <si>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</si>
  <si>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</si>
  <si>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</si>
  <si>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</si>
  <si>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</si>
  <si>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</si>
  <si>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</si>
  <si>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</si>
  <si>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</si>
  <si>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</si>
  <si>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</si>
  <si>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</si>
  <si>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</si>
  <si>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</si>
  <si>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</si>
  <si>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</si>
  <si>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</si>
  <si>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</si>
  <si>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</si>
  <si>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</si>
  <si>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</si>
  <si>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</si>
  <si>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</si>
  <si>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</si>
  <si>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</si>
  <si>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</si>
  <si>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</si>
  <si>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</si>
  <si>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</si>
  <si>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</si>
  <si>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</si>
  <si>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</si>
  <si>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</si>
  <si>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</si>
  <si>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</si>
  <si>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</si>
  <si>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</si>
  <si>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</si>
  <si>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</si>
  <si>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</si>
  <si>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</si>
  <si>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</si>
  <si>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</si>
  <si>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</si>
  <si>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</si>
  <si>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</si>
  <si>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</si>
  <si>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</si>
  <si>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</si>
  <si>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</si>
  <si>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</si>
  <si>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</si>
  <si>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</si>
  <si>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</si>
  <si>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</si>
  <si>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</si>
  <si>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</si>
  <si>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</si>
  <si>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</si>
  <si>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</si>
  <si>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</si>
  <si>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</si>
  <si>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</si>
  <si>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</si>
  <si>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</si>
  <si>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</si>
  <si>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</si>
  <si>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</si>
  <si>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</si>
  <si>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</si>
  <si>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</si>
  <si>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</si>
  <si>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</si>
  <si>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</si>
  <si>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</si>
  <si>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</si>
  <si>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</si>
  <si>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</si>
  <si>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</si>
  <si>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</si>
  <si>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</si>
  <si>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</si>
  <si>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</si>
  <si>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</si>
  <si>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</si>
  <si>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</si>
  <si>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</si>
  <si>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</si>
  <si>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</si>
  <si>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</si>
  <si>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</si>
  <si>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</si>
  <si>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</si>
  <si>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</si>
  <si>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</si>
  <si>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</si>
  <si>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</si>
  <si>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</si>
  <si>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</si>
  <si>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</si>
  <si>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</si>
  <si>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</si>
  <si>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</si>
  <si>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</si>
  <si>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</si>
  <si>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</si>
  <si>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</si>
  <si>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</si>
  <si>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</si>
  <si>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</si>
  <si>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</si>
  <si>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</si>
  <si>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</si>
  <si>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</si>
  <si>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</si>
  <si>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</si>
  <si>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</si>
  <si>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</si>
  <si>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</si>
  <si>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</si>
  <si>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</si>
  <si>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</si>
  <si>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</si>
  <si>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</si>
  <si>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</si>
  <si>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</si>
  <si>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</si>
  <si>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</si>
  <si>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</si>
  <si>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</si>
  <si>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</si>
  <si>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</si>
  <si>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</si>
  <si>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</si>
  <si>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</si>
  <si>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</si>
  <si>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</si>
  <si>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</si>
  <si>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</si>
  <si>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</si>
  <si>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</si>
  <si>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</si>
  <si>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</si>
  <si>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</si>
  <si>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</si>
  <si>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</si>
  <si>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</si>
  <si>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</si>
  <si>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</si>
  <si>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</si>
  <si>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</si>
  <si>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</si>
  <si>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</si>
  <si>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</si>
  <si>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</si>
  <si>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</si>
  <si>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</si>
  <si>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</si>
  <si>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</si>
  <si>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</si>
  <si>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</si>
  <si>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</si>
  <si>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</si>
  <si>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</si>
  <si>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</si>
  <si>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</si>
  <si>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</si>
  <si>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</si>
  <si>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</si>
  <si>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</si>
  <si>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</si>
  <si>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</si>
  <si>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</si>
  <si>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</si>
  <si>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</si>
  <si>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</si>
  <si>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</si>
  <si>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</si>
  <si>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</si>
  <si>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</si>
  <si>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</si>
  <si>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</si>
  <si>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</si>
  <si>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</si>
  <si>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</si>
  <si>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</si>
  <si>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</si>
  <si>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</si>
  <si>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</si>
  <si>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</si>
  <si>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</si>
  <si>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</si>
  <si>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</si>
  <si>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</si>
  <si>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</si>
  <si>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</si>
  <si>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</si>
  <si>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</si>
  <si>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</si>
  <si>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</si>
  <si>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</si>
  <si>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</si>
  <si>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</si>
  <si>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</si>
  <si>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</si>
  <si>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</si>
  <si>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</si>
  <si>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</si>
  <si>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</si>
  <si>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</si>
  <si>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</si>
  <si>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</si>
  <si>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</si>
  <si>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</si>
  <si>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</si>
  <si>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</si>
  <si>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</si>
  <si>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</si>
  <si>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</si>
  <si>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</si>
  <si>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</si>
  <si>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</si>
  <si>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</si>
  <si>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</si>
  <si>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</si>
  <si>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</si>
  <si>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</si>
  <si>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</si>
  <si>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</si>
  <si>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</si>
  <si>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</si>
  <si>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</si>
  <si>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</si>
  <si>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</si>
  <si>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</si>
  <si>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</si>
  <si>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</si>
  <si>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</si>
  <si>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</si>
  <si>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</si>
  <si>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</si>
  <si>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</si>
  <si>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</si>
  <si>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</si>
  <si>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</si>
  <si>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</si>
  <si>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</si>
  <si>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</si>
  <si>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</si>
  <si>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</si>
  <si>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</si>
  <si>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</si>
  <si>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</si>
  <si>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</si>
  <si>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</si>
  <si>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</si>
  <si>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</si>
  <si>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</si>
  <si>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</si>
  <si>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</si>
  <si>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</si>
  <si>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</si>
  <si>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</si>
  <si>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</si>
  <si>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</si>
  <si>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</si>
  <si>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</si>
  <si>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</si>
  <si>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</si>
  <si>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</si>
  <si>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</si>
  <si>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</si>
  <si>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</si>
  <si>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</si>
  <si>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</si>
  <si>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</si>
  <si>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</si>
  <si>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</si>
  <si>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</si>
  <si>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</si>
  <si>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</si>
  <si>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</si>
  <si>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</si>
  <si>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</si>
  <si>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</si>
  <si>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</si>
  <si>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</si>
  <si>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</si>
  <si>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</si>
  <si>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</si>
  <si>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</si>
  <si>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</si>
  <si>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</si>
  <si>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</si>
  <si>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</si>
  <si>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</si>
  <si>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</si>
  <si>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</si>
  <si>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</si>
  <si>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</si>
  <si>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</si>
  <si>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</si>
  <si>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</si>
  <si>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</si>
  <si>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</si>
  <si>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</si>
  <si>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</si>
  <si>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</si>
  <si>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</si>
  <si>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</si>
  <si>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</si>
  <si>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</si>
  <si>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</si>
  <si>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</si>
  <si>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</si>
  <si>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</si>
  <si>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</si>
  <si>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</si>
  <si>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</si>
  <si>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</si>
  <si>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</si>
  <si>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</si>
  <si>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</si>
  <si>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</si>
  <si>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</si>
  <si>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</si>
  <si>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</si>
  <si>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</si>
  <si>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</si>
  <si>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</si>
  <si>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</si>
  <si>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</si>
  <si>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</si>
  <si>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</si>
  <si>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</si>
  <si>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</si>
  <si>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</si>
  <si>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</si>
  <si>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</si>
  <si>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</si>
  <si>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</si>
  <si>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</si>
  <si>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</si>
  <si>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</si>
  <si>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</si>
  <si>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</si>
  <si>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</si>
  <si>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</si>
  <si>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</si>
  <si>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</si>
  <si>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</si>
  <si>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</si>
  <si>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</si>
  <si>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</si>
  <si>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</si>
  <si>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</si>
  <si>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</si>
  <si>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</si>
  <si>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</si>
  <si>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</si>
  <si>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</si>
  <si>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</si>
  <si>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</si>
  <si>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</si>
  <si>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</si>
  <si>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</si>
  <si>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</si>
  <si>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</si>
  <si>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</si>
  <si>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</si>
  <si>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</si>
  <si>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</si>
  <si>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</si>
  <si>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</si>
  <si>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</si>
  <si>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</si>
  <si>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</si>
  <si>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</si>
  <si>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</si>
  <si>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</si>
  <si>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</si>
  <si>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</si>
  <si>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</si>
  <si>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</si>
  <si>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</si>
  <si>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</si>
  <si>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</si>
  <si>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</si>
  <si>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</si>
  <si>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</si>
  <si>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</si>
  <si>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</si>
  <si>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</si>
  <si>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</si>
  <si>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</si>
  <si>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</si>
  <si>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</si>
  <si>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</si>
  <si>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</si>
  <si>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</si>
  <si>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</si>
  <si>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</si>
  <si>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</si>
  <si>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</si>
  <si>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</si>
  <si>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</si>
  <si>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</si>
  <si>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</si>
  <si>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</si>
  <si>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</si>
  <si>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</si>
  <si>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</si>
  <si>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</si>
  <si>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</si>
  <si>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</si>
  <si>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</si>
  <si>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</si>
  <si>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</si>
  <si>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</si>
  <si>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</si>
  <si>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</si>
  <si>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</si>
  <si>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</si>
  <si>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</si>
  <si>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</si>
  <si>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</si>
  <si>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</si>
  <si>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</si>
  <si>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</si>
  <si>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</si>
  <si>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</si>
  <si>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</si>
  <si>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</si>
  <si>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</si>
  <si>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</si>
  <si>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</si>
  <si>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</si>
  <si>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</si>
  <si>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</si>
  <si>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</si>
  <si>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</si>
  <si>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</si>
  <si>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</si>
  <si>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</si>
  <si>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</si>
  <si>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</si>
  <si>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</si>
  <si>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</si>
  <si>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</si>
  <si>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</si>
  <si>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</si>
  <si>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</si>
  <si>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</si>
  <si>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</si>
  <si>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</si>
  <si>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</si>
  <si>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</si>
  <si>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</si>
  <si>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</si>
  <si>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</si>
  <si>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</si>
  <si>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</si>
  <si>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</si>
  <si>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</si>
  <si>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</si>
  <si>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</si>
  <si>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</si>
  <si>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</si>
  <si>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</si>
  <si>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</si>
  <si>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</si>
  <si>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</si>
  <si>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</si>
  <si>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</si>
  <si>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</si>
  <si>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</si>
  <si>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</si>
  <si>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</si>
  <si>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</si>
  <si>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</si>
  <si>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</si>
  <si>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</si>
  <si>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</si>
  <si>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</si>
  <si>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</si>
  <si>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</si>
  <si>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</si>
  <si>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</si>
  <si>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</si>
  <si>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</si>
  <si>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</si>
  <si>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</si>
  <si>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</si>
  <si>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</si>
  <si>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</si>
  <si>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</si>
  <si>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</si>
  <si>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</si>
  <si>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</si>
  <si>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</si>
  <si>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</si>
  <si>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</si>
  <si>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</si>
  <si>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</si>
  <si>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</si>
  <si>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</si>
  <si>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</si>
  <si>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</si>
  <si>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</si>
  <si>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</si>
  <si>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</si>
  <si>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</si>
  <si>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</si>
  <si>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</si>
  <si>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</si>
  <si>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</si>
  <si>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</si>
  <si>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</si>
  <si>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</si>
  <si>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</si>
  <si>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</si>
  <si>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</si>
  <si>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</si>
  <si>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</si>
  <si>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</si>
  <si>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</si>
  <si>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</si>
  <si>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</si>
  <si>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</si>
  <si>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</si>
  <si>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</si>
  <si>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</si>
  <si>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</si>
  <si>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</si>
  <si>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</si>
  <si>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</si>
  <si>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</si>
  <si>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</si>
  <si>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</si>
  <si>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</si>
  <si>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</si>
  <si>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</si>
  <si>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</si>
  <si>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</si>
  <si>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</si>
  <si>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</si>
  <si>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</si>
  <si>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</si>
  <si>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</si>
  <si>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</si>
  <si>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</si>
  <si>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</si>
  <si>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</si>
  <si>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</si>
  <si>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</si>
  <si>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</si>
  <si>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</si>
  <si>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</si>
  <si>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</si>
  <si>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</si>
  <si>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</si>
  <si>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</si>
  <si>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</si>
  <si>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</si>
  <si>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</si>
  <si>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</si>
  <si>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</si>
  <si>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</si>
  <si>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</si>
  <si>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</si>
  <si>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</si>
  <si>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</si>
  <si>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</si>
  <si>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</si>
  <si>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</si>
  <si>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</si>
  <si>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</si>
  <si>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</si>
  <si>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</si>
  <si>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</si>
  <si>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</si>
  <si>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</si>
  <si>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</si>
  <si>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</si>
  <si>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</si>
  <si>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</si>
  <si>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</si>
  <si>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</si>
  <si>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</si>
  <si>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</si>
  <si>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</si>
  <si>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</si>
  <si>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</si>
  <si>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</si>
  <si>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</si>
  <si>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</si>
  <si>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</si>
  <si>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</si>
  <si>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</si>
  <si>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</si>
  <si>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</si>
  <si>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</si>
  <si>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</si>
  <si>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</si>
  <si>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</si>
  <si>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</si>
  <si>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</si>
  <si>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</si>
  <si>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</si>
  <si>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</si>
  <si>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</si>
  <si>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</si>
  <si>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</si>
  <si>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</si>
  <si>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</si>
  <si>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</si>
  <si>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</si>
  <si>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</si>
  <si>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</si>
  <si>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</si>
  <si>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</si>
  <si>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</si>
  <si>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</si>
  <si>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</si>
  <si>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</si>
  <si>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</si>
  <si>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</si>
  <si>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</si>
  <si>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</si>
  <si>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</si>
  <si>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</si>
  <si>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</si>
  <si>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</si>
  <si>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</si>
  <si>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</si>
  <si>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</si>
  <si>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</si>
  <si>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</si>
  <si>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</si>
  <si>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</si>
  <si>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</si>
  <si>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</si>
  <si>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</si>
  <si>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</si>
  <si>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</si>
  <si>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</si>
  <si>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</si>
  <si>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</si>
  <si>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</si>
  <si>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</si>
  <si>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</si>
  <si>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</si>
  <si>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</si>
  <si>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</si>
  <si>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</si>
  <si>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</si>
  <si>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</si>
  <si>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</si>
  <si>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</si>
  <si>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</si>
  <si>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</si>
  <si>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</si>
  <si>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</si>
  <si>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</si>
  <si>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</si>
  <si>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</si>
  <si>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</si>
  <si>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</si>
  <si>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</si>
  <si>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</si>
  <si>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</si>
  <si>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</si>
  <si>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</si>
  <si>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</si>
  <si>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</si>
  <si>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</si>
  <si>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</si>
  <si>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</si>
  <si>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</si>
  <si>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</si>
  <si>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</si>
  <si>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</si>
  <si>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</si>
  <si>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</si>
  <si>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</si>
  <si>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</si>
  <si>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</si>
  <si>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</si>
  <si>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</si>
  <si>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</si>
  <si>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</si>
  <si>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</si>
  <si>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</si>
  <si>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</si>
  <si>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</si>
  <si>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</si>
  <si>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</si>
  <si>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</si>
  <si>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</si>
  <si>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</si>
  <si>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</si>
  <si>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</si>
  <si>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</si>
  <si>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</si>
  <si>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</si>
  <si>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</si>
  <si>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</si>
  <si>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</si>
  <si>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</si>
  <si>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</si>
  <si>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</si>
  <si>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</si>
  <si>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</si>
  <si>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</si>
  <si>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</si>
  <si>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</si>
  <si>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</si>
  <si>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</si>
  <si>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</si>
  <si>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</si>
  <si>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</si>
  <si>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</si>
  <si>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</si>
  <si>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</si>
  <si>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</si>
  <si>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</si>
  <si>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</si>
  <si>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</si>
  <si>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</si>
  <si>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</si>
  <si>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</si>
  <si>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</si>
  <si>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</si>
  <si>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</si>
  <si>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</si>
  <si>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</si>
  <si>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</si>
  <si>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</si>
  <si>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</si>
  <si>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</si>
  <si>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</si>
  <si>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</si>
  <si>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</si>
  <si>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</si>
  <si>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</si>
  <si>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</si>
  <si>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</si>
  <si>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</si>
  <si>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</si>
  <si>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</si>
  <si>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</si>
  <si>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</si>
  <si>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</si>
  <si>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</si>
  <si>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</si>
  <si>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</si>
  <si>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</si>
  <si>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</si>
  <si>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</si>
  <si>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</si>
  <si>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</si>
  <si>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</si>
  <si>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</si>
  <si>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</si>
  <si>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</si>
  <si>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</si>
  <si>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</si>
  <si>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</si>
  <si>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</si>
  <si>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</si>
  <si>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</si>
  <si>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</si>
  <si>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</si>
  <si>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</si>
  <si>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</si>
  <si>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</si>
  <si>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</si>
  <si>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</si>
  <si>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</si>
  <si>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</si>
  <si>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</si>
  <si>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</si>
  <si>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</si>
  <si>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</si>
  <si>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</si>
  <si>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</si>
  <si>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</si>
  <si>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</si>
  <si>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</si>
  <si>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</si>
  <si>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</si>
  <si>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</si>
  <si>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</si>
  <si>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</si>
  <si>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</si>
  <si>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</si>
  <si>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</si>
  <si>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</si>
  <si>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</si>
  <si>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</si>
  <si>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</si>
  <si>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</si>
  <si>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</si>
  <si>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</si>
  <si>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</si>
  <si>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</si>
  <si>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</si>
  <si>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</si>
  <si>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</si>
  <si>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</si>
  <si>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</si>
  <si>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</si>
  <si>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</si>
  <si>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</si>
  <si>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</si>
  <si>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</si>
  <si>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</si>
  <si>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</si>
  <si>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</si>
  <si>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</si>
  <si>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</si>
  <si>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</si>
  <si>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</si>
  <si>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</si>
  <si>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</si>
  <si>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</si>
  <si>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</si>
  <si>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</si>
  <si>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</si>
  <si>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</si>
  <si>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</si>
  <si>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</si>
  <si>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</si>
  <si>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</si>
  <si>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</si>
  <si>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</si>
  <si>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</si>
  <si>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</si>
  <si>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</si>
  <si>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</si>
  <si>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</si>
  <si>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</si>
  <si>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</si>
  <si>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</si>
  <si>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</si>
  <si>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</si>
  <si>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</si>
  <si>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</si>
  <si>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</si>
  <si>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</si>
  <si>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</si>
  <si>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</si>
  <si>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</si>
  <si>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</si>
  <si>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</si>
  <si>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</si>
  <si>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</si>
  <si>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</si>
  <si>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</si>
  <si>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</si>
  <si>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</si>
  <si>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</si>
  <si>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</si>
  <si>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</si>
  <si>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</si>
  <si>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</si>
  <si>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</si>
  <si>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</si>
  <si>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</si>
  <si>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</si>
  <si>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</si>
  <si>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</si>
  <si>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</si>
  <si>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</si>
  <si>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</si>
  <si>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</si>
  <si>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</si>
  <si>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</si>
  <si>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</si>
  <si>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</si>
  <si>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</si>
  <si>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</si>
  <si>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</si>
  <si>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</si>
  <si>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</si>
  <si>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</si>
  <si>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</si>
  <si>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</si>
  <si>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</si>
  <si>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</si>
  <si>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</si>
  <si>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</si>
  <si>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</si>
  <si>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</si>
  <si>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</si>
  <si>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</si>
  <si>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</si>
  <si>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</si>
  <si>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</si>
  <si>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</si>
  <si>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</si>
  <si>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</si>
  <si>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</si>
  <si>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</si>
  <si>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</si>
  <si>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</si>
  <si>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</si>
  <si>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</si>
  <si>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</si>
  <si>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</si>
  <si>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</si>
  <si>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</si>
  <si>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</si>
  <si>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</si>
  <si>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</si>
  <si>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</si>
  <si>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</si>
  <si>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</si>
  <si>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</si>
  <si>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</si>
  <si>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</si>
  <si>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</si>
  <si>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</si>
  <si>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</si>
  <si>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</si>
  <si>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</si>
  <si>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</si>
  <si>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</si>
  <si>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</si>
  <si>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</si>
  <si>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</si>
  <si>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</si>
  <si>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</si>
  <si>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</si>
  <si>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</si>
  <si>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</si>
  <si>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</si>
  <si>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</si>
  <si>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</si>
  <si>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</si>
  <si>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</si>
  <si>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</si>
  <si>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</si>
  <si>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</si>
  <si>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</si>
  <si>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</si>
  <si>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</si>
  <si>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</si>
  <si>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</si>
  <si>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</si>
  <si>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</si>
  <si>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</si>
  <si>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</si>
  <si>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</si>
  <si>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</si>
  <si>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</si>
  <si>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</si>
  <si>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</si>
  <si>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</si>
  <si>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</si>
  <si>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</si>
  <si>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</si>
  <si>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</si>
  <si>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</si>
  <si>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</si>
  <si>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</si>
  <si>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</si>
  <si>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</si>
  <si>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</si>
  <si>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</si>
  <si>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</si>
  <si>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</si>
  <si>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</si>
  <si>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</si>
  <si>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</si>
  <si>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</si>
  <si>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</si>
  <si>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</si>
  <si>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</si>
  <si>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</si>
  <si>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</si>
  <si>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</si>
  <si>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</si>
  <si>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</si>
  <si>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</si>
  <si>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</si>
  <si>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</si>
  <si>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</si>
  <si>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</si>
  <si>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</si>
  <si>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</si>
  <si>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</si>
  <si>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</si>
  <si>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</si>
  <si>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</si>
  <si>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</si>
  <si>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</si>
  <si>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</si>
  <si>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</si>
  <si>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</si>
  <si>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</si>
  <si>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</si>
  <si>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</si>
  <si>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</si>
  <si>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</si>
  <si>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</si>
  <si>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</si>
  <si>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</si>
  <si>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</si>
  <si>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</si>
  <si>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</si>
  <si>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</si>
  <si>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</si>
  <si>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</si>
  <si>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</si>
  <si>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</si>
  <si>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</si>
  <si>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</si>
  <si>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</si>
  <si>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</si>
  <si>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</si>
  <si>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</si>
  <si>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</si>
  <si>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</si>
  <si>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</si>
  <si>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</si>
  <si>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</si>
  <si>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</si>
  <si>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</si>
  <si>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</si>
  <si>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</si>
  <si>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</si>
  <si>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</si>
  <si>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</si>
  <si>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</si>
  <si>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</si>
  <si>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</si>
  <si>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</si>
  <si>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</si>
  <si>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</si>
  <si>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</si>
  <si>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</si>
  <si>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</si>
  <si>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</si>
  <si>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</si>
  <si>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</si>
  <si>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</si>
  <si>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</si>
  <si>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</si>
  <si>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</si>
  <si>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</si>
  <si>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</si>
  <si>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</si>
  <si>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</si>
  <si>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</si>
  <si>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</si>
  <si>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</si>
  <si>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</si>
  <si>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</si>
  <si>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</si>
  <si>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</si>
  <si>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</si>
  <si>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</si>
  <si>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</si>
  <si>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</si>
  <si>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</si>
  <si>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</si>
  <si>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</si>
  <si>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</si>
  <si>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</si>
  <si>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</si>
  <si>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</si>
  <si>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</si>
  <si>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</si>
  <si>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</si>
  <si>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</si>
  <si>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</si>
  <si>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</si>
  <si>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</si>
  <si>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</si>
  <si>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</si>
  <si>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</si>
  <si>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</si>
  <si>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</si>
  <si>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</si>
  <si>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</si>
  <si>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</si>
  <si>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</si>
  <si>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</si>
  <si>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</si>
  <si>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</si>
  <si>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</si>
  <si>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</si>
  <si>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</si>
  <si>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</si>
  <si>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</si>
  <si>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</si>
  <si>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</si>
  <si>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</si>
  <si>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</si>
  <si>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</si>
  <si>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</si>
  <si>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</si>
  <si>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</si>
  <si>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</si>
  <si>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</si>
  <si>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</si>
  <si>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</si>
  <si>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</si>
  <si>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</si>
  <si>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</si>
  <si>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</si>
  <si>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</si>
  <si>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</si>
  <si>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</si>
  <si>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</si>
  <si>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</si>
  <si>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</si>
  <si>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</si>
  <si>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</si>
  <si>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</si>
  <si>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</si>
  <si>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</si>
  <si>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</si>
  <si>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</si>
  <si>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</si>
  <si>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</si>
  <si>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</si>
  <si>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</si>
  <si>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</si>
  <si>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</si>
  <si>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</si>
  <si>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</si>
  <si>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</si>
  <si>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</si>
  <si>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</si>
  <si>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</si>
  <si>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</si>
  <si>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</si>
  <si>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</si>
  <si>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</si>
  <si>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</si>
  <si>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</si>
  <si>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</si>
  <si>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</si>
  <si>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</si>
  <si>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</si>
  <si>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</si>
  <si>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</si>
  <si>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</si>
  <si>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</si>
  <si>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</si>
  <si>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</si>
  <si>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</si>
  <si>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</si>
  <si>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</si>
  <si>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</si>
  <si>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</si>
  <si>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</si>
  <si>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</si>
  <si>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</si>
  <si>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</si>
  <si>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</si>
  <si>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</si>
  <si>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</si>
  <si>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</si>
  <si>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</si>
  <si>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</si>
  <si>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</si>
  <si>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</si>
  <si>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</si>
  <si>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</si>
  <si>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</si>
  <si>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</si>
  <si>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</si>
  <si>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</si>
  <si>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</si>
  <si>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</si>
  <si>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</si>
  <si>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</si>
  <si>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</si>
  <si>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</si>
  <si>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</si>
  <si>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</si>
  <si>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</si>
  <si>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</si>
  <si>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</si>
  <si>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</si>
  <si>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</si>
  <si>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</si>
  <si>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</si>
  <si>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</si>
  <si>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</si>
  <si>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</si>
  <si>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</si>
  <si>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</si>
  <si>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</si>
  <si>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</si>
  <si>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</si>
  <si>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</si>
  <si>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</si>
  <si>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</si>
  <si>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</si>
  <si>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</si>
  <si>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</si>
  <si>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</si>
  <si>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</si>
  <si>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</si>
  <si>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</si>
  <si>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</si>
  <si>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</si>
  <si>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</si>
  <si>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</si>
  <si>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</si>
  <si>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</si>
  <si>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</si>
  <si>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</si>
  <si>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</si>
  <si>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</si>
  <si>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</si>
  <si>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</si>
  <si>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</si>
  <si>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</si>
  <si>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</si>
  <si>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</si>
  <si>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</si>
  <si>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</si>
  <si>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</si>
  <si>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</si>
  <si>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</si>
  <si>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</si>
  <si>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</si>
  <si>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</si>
  <si>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</si>
  <si>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</si>
  <si>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</si>
  <si>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</si>
  <si>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</si>
  <si>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</si>
  <si>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</si>
  <si>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</si>
  <si>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</si>
  <si>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</si>
  <si>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</si>
  <si>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</si>
  <si>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</si>
  <si>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</si>
  <si>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</si>
  <si>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</si>
  <si>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</si>
  <si>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</si>
  <si>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</si>
  <si>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</si>
  <si>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</si>
  <si>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</si>
  <si>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</si>
  <si>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</si>
  <si>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</si>
  <si>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</si>
  <si>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</si>
  <si>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</si>
  <si>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</si>
  <si>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</si>
  <si>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</si>
  <si>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</si>
  <si>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</si>
  <si>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</si>
  <si>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</si>
  <si>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</si>
  <si>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</si>
  <si>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</si>
  <si>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</si>
  <si>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</si>
  <si>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</si>
  <si>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</si>
  <si>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</si>
  <si>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</si>
  <si>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</si>
  <si>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</si>
  <si>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</si>
  <si>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</si>
  <si>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</si>
  <si>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</si>
  <si>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</si>
  <si>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</si>
  <si>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</si>
  <si>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</si>
  <si>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</si>
  <si>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</si>
  <si>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</si>
  <si>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</si>
  <si>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</si>
  <si>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</si>
  <si>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</si>
  <si>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</si>
  <si>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</si>
  <si>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</si>
  <si>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</si>
  <si>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</si>
  <si>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</si>
  <si>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</si>
  <si>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</si>
  <si>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</si>
  <si>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</si>
  <si>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</si>
  <si>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</si>
  <si>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</si>
  <si>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</si>
  <si>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</si>
  <si>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</si>
  <si>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</si>
  <si>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</si>
  <si>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</si>
  <si>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</si>
  <si>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</si>
  <si>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</si>
  <si>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</si>
  <si>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</si>
  <si>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</si>
  <si>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</si>
  <si>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</si>
  <si>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</si>
  <si>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</si>
  <si>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</si>
  <si>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</si>
  <si>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</si>
  <si>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</si>
  <si>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</si>
  <si>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</si>
  <si>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</si>
  <si>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</si>
  <si>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</si>
  <si>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</si>
  <si>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</si>
  <si>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</si>
  <si>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</si>
  <si>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</si>
  <si>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</si>
  <si>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</si>
  <si>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</si>
  <si>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</si>
  <si>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</si>
  <si>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</si>
  <si>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</si>
  <si>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</si>
  <si>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</si>
  <si>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</si>
  <si>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</si>
  <si>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</si>
  <si>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</si>
  <si>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</si>
  <si>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</si>
  <si>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</si>
  <si>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</si>
  <si>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</si>
  <si>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</si>
  <si>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</si>
  <si>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</si>
  <si>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</si>
  <si>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</si>
  <si>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</si>
  <si>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</si>
  <si>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</si>
  <si>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</si>
  <si>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</si>
  <si>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</si>
  <si>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</si>
  <si>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</si>
  <si>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</si>
  <si>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</si>
  <si>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</si>
  <si>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</si>
  <si>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</si>
  <si>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</si>
  <si>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</si>
  <si>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</si>
  <si>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</si>
  <si>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</si>
  <si>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</si>
  <si>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</si>
  <si>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</si>
  <si>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</si>
  <si>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</si>
  <si>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</si>
  <si>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</si>
  <si>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</si>
  <si>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</si>
  <si>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</si>
  <si>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</si>
  <si>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</si>
  <si>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</si>
  <si>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</si>
  <si>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</si>
  <si>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</si>
  <si>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</si>
  <si>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</si>
  <si>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</si>
  <si>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</si>
  <si>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</si>
  <si>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</si>
  <si>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</si>
  <si>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</si>
  <si>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</si>
  <si>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</si>
  <si>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</si>
  <si>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</si>
  <si>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</si>
  <si>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</si>
  <si>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</si>
  <si>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</si>
  <si>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</si>
  <si>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</si>
  <si>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</si>
  <si>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</si>
  <si>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</si>
  <si>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</si>
  <si>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</si>
  <si>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</si>
  <si>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</si>
  <si>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</si>
  <si>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</si>
  <si>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</si>
  <si>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</si>
  <si>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</si>
  <si>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</si>
  <si>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</si>
  <si>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</si>
  <si>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</si>
  <si>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</si>
  <si>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</si>
  <si>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</si>
  <si>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</si>
  <si>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</si>
  <si>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</si>
  <si>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</si>
  <si>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</si>
  <si>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</si>
  <si>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</si>
  <si>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</si>
  <si>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</si>
  <si>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</si>
  <si>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</si>
  <si>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</si>
  <si>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</si>
  <si>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</si>
  <si>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</si>
  <si>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</si>
  <si>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</si>
  <si>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</si>
  <si>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</si>
  <si>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</si>
  <si>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</si>
  <si>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</si>
  <si>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</si>
  <si>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</si>
  <si>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</si>
  <si>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</si>
  <si>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</si>
  <si>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</si>
  <si>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</si>
  <si>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</si>
  <si>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</si>
  <si>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</si>
  <si>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</si>
  <si>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</si>
  <si>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</si>
  <si>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</si>
  <si>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</si>
  <si>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</si>
  <si>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</si>
  <si>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</si>
  <si>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</si>
  <si>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</si>
  <si>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</si>
  <si>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</si>
  <si>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</si>
  <si>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</si>
  <si>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</si>
  <si>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</si>
  <si>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</si>
  <si>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</si>
  <si>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</si>
  <si>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</si>
  <si>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</si>
  <si>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</si>
  <si>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</si>
  <si>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</si>
  <si>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</si>
  <si>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</si>
  <si>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</si>
  <si>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</si>
  <si>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</si>
  <si>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</si>
  <si>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</si>
  <si>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</si>
  <si>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</si>
  <si>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</si>
  <si>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</si>
  <si>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</si>
  <si>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</si>
  <si>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</si>
  <si>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</si>
  <si>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</si>
  <si>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</si>
  <si>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</si>
  <si>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</si>
  <si>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</si>
  <si>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</si>
  <si>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</si>
  <si>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</si>
  <si>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</si>
  <si>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</si>
  <si>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</si>
  <si>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</si>
  <si>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</si>
  <si>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</si>
  <si>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</si>
  <si>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</si>
  <si>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</si>
  <si>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</si>
  <si>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</si>
  <si>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</si>
  <si>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</si>
  <si>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</si>
  <si>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</si>
  <si>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</si>
  <si>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</si>
  <si>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</si>
  <si>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</si>
  <si>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</si>
  <si>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</si>
  <si>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</si>
  <si>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</si>
  <si>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</si>
  <si>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</si>
  <si>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</si>
  <si>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</si>
  <si>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</si>
  <si>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</si>
  <si>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</si>
  <si>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</si>
  <si>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</si>
  <si>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</si>
  <si>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</si>
  <si>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</si>
  <si>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</si>
  <si>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</si>
  <si>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</si>
  <si>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</si>
  <si>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</si>
  <si>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</si>
  <si>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</si>
  <si>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</si>
  <si>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</si>
  <si>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</si>
  <si>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</si>
  <si>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</si>
  <si>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</si>
  <si>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</si>
  <si>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</si>
  <si>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</si>
  <si>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</si>
  <si>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</si>
  <si>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</si>
  <si>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</si>
  <si>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</si>
  <si>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</si>
  <si>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</si>
  <si>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</si>
  <si>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</si>
  <si>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</si>
  <si>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</si>
  <si>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</si>
  <si>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</si>
  <si>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</si>
  <si>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</si>
  <si>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</si>
  <si>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</si>
  <si>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</si>
  <si>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</si>
  <si>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</si>
  <si>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</si>
  <si>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</si>
  <si>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</si>
  <si>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</si>
  <si>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</si>
  <si>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</si>
  <si>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</si>
  <si>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</si>
  <si>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</si>
  <si>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</si>
  <si>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</si>
  <si>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</si>
  <si>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</si>
  <si>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</si>
  <si>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</si>
  <si>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</si>
  <si>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</si>
  <si>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</si>
  <si>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</si>
  <si>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</si>
  <si>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</si>
  <si>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</si>
  <si>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</si>
  <si>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</si>
  <si>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</si>
  <si>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</si>
  <si>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</si>
  <si>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</si>
  <si>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</si>
  <si>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</si>
  <si>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</si>
  <si>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</si>
  <si>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</si>
  <si>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</si>
  <si>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</si>
  <si>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</si>
  <si>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</si>
  <si>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</si>
  <si>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</si>
  <si>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</si>
  <si>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</si>
  <si>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</si>
  <si>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</si>
  <si>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</si>
  <si>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</si>
  <si>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</si>
  <si>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</si>
  <si>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</si>
  <si>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</si>
  <si>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</si>
  <si>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</si>
  <si>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</si>
  <si>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</si>
  <si>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</si>
  <si>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</si>
  <si>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</si>
  <si>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</si>
  <si>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</si>
  <si>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</si>
  <si>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</si>
  <si>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</si>
  <si>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</si>
  <si>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</si>
  <si>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</si>
  <si>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</si>
  <si>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</si>
  <si>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</si>
  <si>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</si>
  <si>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</si>
  <si>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</si>
  <si>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</si>
  <si>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</si>
  <si>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</si>
  <si>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</si>
  <si>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</si>
  <si>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</si>
  <si>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</si>
  <si>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</si>
  <si>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</si>
  <si>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</si>
  <si>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</si>
  <si>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</si>
  <si>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</si>
  <si>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</si>
  <si>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</si>
  <si>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</si>
  <si>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</si>
  <si>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</si>
  <si>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</si>
  <si>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</si>
  <si>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</si>
  <si>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</si>
  <si>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</si>
  <si>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</si>
  <si>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</si>
  <si>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</si>
  <si>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</si>
  <si>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</si>
  <si>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</si>
  <si>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</si>
  <si>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</si>
  <si>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</si>
  <si>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</si>
  <si>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</si>
  <si>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</si>
  <si>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</si>
  <si>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</si>
  <si>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</si>
  <si>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</si>
  <si>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</si>
  <si>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</si>
  <si>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</si>
  <si>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</si>
  <si>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</si>
  <si>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</si>
  <si>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</si>
  <si>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</si>
  <si>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</si>
  <si>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</si>
  <si>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</si>
  <si>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</si>
  <si>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</si>
  <si>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</si>
  <si>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</si>
  <si>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</si>
  <si>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</si>
  <si>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</si>
  <si>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</si>
  <si>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</si>
  <si>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</si>
  <si>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</si>
  <si>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</si>
  <si>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</si>
  <si>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</si>
  <si>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</si>
  <si>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</si>
  <si>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</si>
  <si>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</si>
  <si>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</si>
  <si>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</si>
  <si>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</si>
  <si>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</si>
  <si>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</si>
  <si>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</si>
  <si>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</si>
  <si>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</si>
  <si>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</si>
  <si>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</si>
  <si>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</si>
  <si>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</si>
  <si>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</si>
  <si>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</si>
  <si>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</si>
  <si>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</si>
  <si>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</si>
  <si>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</si>
  <si>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</si>
  <si>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</si>
  <si>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</si>
  <si>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</si>
  <si>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</si>
  <si>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</si>
  <si>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</si>
  <si>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</si>
  <si>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</si>
  <si>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</si>
  <si>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</si>
  <si>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</si>
  <si>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</si>
  <si>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</si>
  <si>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</si>
  <si>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</si>
  <si>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</si>
  <si>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</si>
  <si>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</si>
  <si>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</si>
  <si>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</si>
  <si>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</si>
  <si>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</si>
  <si>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</si>
  <si>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</si>
  <si>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</si>
  <si>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</si>
  <si>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</si>
  <si>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</si>
  <si>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</si>
  <si>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</si>
  <si>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</si>
  <si>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</si>
  <si>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</si>
  <si>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</si>
  <si>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</si>
  <si>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</si>
  <si>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</si>
  <si>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</si>
  <si>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</si>
  <si>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</si>
  <si>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</si>
  <si>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</si>
  <si>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</si>
  <si>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</si>
  <si>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</si>
  <si>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</si>
  <si>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</si>
  <si>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</si>
  <si>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</si>
  <si>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</si>
  <si>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</si>
  <si>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</si>
  <si>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</si>
  <si>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</si>
  <si>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</si>
  <si>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</si>
  <si>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</si>
  <si>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</si>
  <si>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</si>
  <si>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</si>
  <si>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</si>
  <si>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</si>
  <si>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</si>
  <si>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</si>
  <si>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</si>
  <si>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</si>
  <si>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</si>
  <si>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</si>
  <si>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</si>
  <si>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</si>
  <si>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</si>
  <si>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</si>
  <si>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</si>
  <si>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</si>
  <si>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</si>
  <si>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</si>
  <si>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</si>
  <si>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</si>
  <si>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</si>
  <si>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</si>
  <si>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</si>
  <si>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</si>
  <si>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</si>
  <si>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</si>
  <si>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</si>
  <si>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</si>
  <si>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</si>
  <si>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</si>
  <si>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</si>
  <si>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</si>
  <si>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</si>
  <si>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</si>
  <si>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</si>
  <si>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</si>
  <si>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</si>
  <si>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</si>
  <si>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</si>
  <si>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</si>
  <si>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</si>
  <si>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</si>
  <si>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</si>
  <si>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</si>
  <si>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</si>
  <si>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</si>
  <si>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</si>
  <si>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</si>
  <si>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</si>
  <si>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</si>
  <si>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</si>
  <si>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</si>
  <si>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</si>
  <si>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</si>
  <si>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</si>
  <si>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</si>
  <si>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</si>
  <si>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</si>
  <si>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</si>
  <si>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</si>
  <si>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</si>
  <si>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</si>
  <si>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</si>
  <si>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</si>
  <si>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</si>
  <si>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</si>
  <si>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</si>
  <si>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</si>
  <si>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</si>
  <si>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</si>
  <si>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</si>
  <si>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</si>
  <si>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</si>
  <si>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</si>
  <si>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</si>
  <si>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</si>
  <si>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</si>
  <si>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</si>
  <si>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</si>
  <si>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</si>
  <si>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</si>
  <si>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</si>
  <si>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</si>
  <si>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</si>
  <si>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</si>
  <si>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</si>
  <si>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</si>
  <si>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</si>
  <si>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</si>
  <si>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</si>
  <si>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</si>
  <si>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</si>
  <si>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</si>
  <si>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</si>
  <si>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</si>
  <si>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</si>
  <si>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</si>
  <si>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</si>
  <si>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</si>
  <si>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</si>
  <si>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</si>
  <si>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</si>
  <si>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</si>
  <si>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</si>
  <si>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</si>
  <si>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</si>
  <si>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</si>
  <si>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</si>
  <si>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</si>
  <si>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</si>
  <si>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</si>
  <si>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</si>
  <si>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</si>
  <si>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</si>
  <si>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</si>
  <si>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</si>
  <si>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</si>
  <si>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</si>
  <si>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</si>
  <si>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</si>
  <si>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</si>
  <si>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</si>
  <si>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</si>
  <si>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</si>
  <si>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</si>
  <si>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</si>
  <si>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</si>
  <si>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</si>
  <si>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</si>
  <si>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</si>
  <si>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</si>
  <si>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</si>
  <si>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</si>
  <si>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</si>
  <si>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</si>
  <si>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</si>
  <si>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</si>
  <si>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</si>
  <si>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</si>
  <si>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</si>
  <si>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</si>
  <si>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</si>
  <si>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</si>
  <si>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</si>
  <si>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</si>
  <si>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</si>
  <si>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</si>
  <si>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</si>
  <si>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</si>
  <si>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</si>
  <si>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</si>
  <si>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</si>
  <si>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</si>
  <si>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</si>
  <si>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</si>
  <si>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</si>
  <si>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</si>
  <si>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</si>
  <si>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</si>
  <si>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</si>
  <si>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</si>
  <si>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</si>
  <si>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</si>
  <si>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</si>
  <si>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</si>
  <si>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</si>
  <si>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</si>
  <si>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</si>
  <si>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</si>
  <si>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</si>
  <si>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</si>
  <si>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</si>
  <si>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</si>
  <si>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</si>
  <si>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</si>
  <si>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</si>
  <si>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</si>
  <si>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</si>
  <si>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</si>
  <si>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</si>
  <si>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</si>
  <si>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</si>
  <si>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</si>
  <si>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</si>
  <si>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</si>
  <si>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</si>
  <si>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</si>
  <si>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</si>
  <si>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</si>
  <si>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</si>
  <si>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</si>
  <si>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</si>
  <si>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</si>
  <si>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</si>
  <si>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</si>
  <si>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</si>
  <si>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</si>
  <si>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</si>
  <si>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</si>
  <si>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</si>
  <si>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</si>
  <si>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</si>
  <si>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</si>
  <si>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</si>
  <si>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</si>
  <si>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</si>
  <si>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</si>
  <si>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</si>
  <si>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</si>
  <si>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</si>
  <si>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</si>
  <si>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</si>
  <si>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</si>
  <si>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</si>
  <si>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</si>
  <si>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</si>
  <si>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</si>
  <si>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</si>
  <si>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</si>
  <si>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</si>
  <si>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</si>
  <si>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</si>
  <si>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</si>
  <si>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</si>
  <si>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</si>
  <si>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</si>
  <si>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</si>
  <si>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</si>
  <si>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</si>
  <si>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</si>
  <si>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</si>
  <si>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</si>
  <si>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</si>
  <si>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</si>
  <si>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</si>
  <si>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</si>
  <si>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</si>
  <si>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</si>
  <si>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</si>
  <si>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</si>
  <si>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</si>
  <si>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</si>
  <si>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</si>
  <si>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</si>
  <si>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</si>
  <si>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</si>
  <si>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</si>
  <si>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</si>
  <si>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</si>
  <si>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</si>
  <si>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</si>
  <si>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</si>
  <si>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</si>
  <si>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</si>
  <si>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</si>
  <si>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</si>
  <si>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</si>
  <si>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</si>
  <si>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</si>
  <si>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</si>
  <si>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</si>
  <si>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</si>
  <si>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</si>
  <si>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</si>
  <si>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</si>
  <si>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</si>
  <si>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</si>
  <si>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</si>
  <si>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</si>
  <si>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</si>
  <si>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</si>
  <si>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</si>
  <si>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</si>
  <si>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</si>
  <si>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</si>
  <si>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</si>
  <si>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</si>
  <si>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</si>
  <si>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</si>
  <si>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</si>
  <si>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</si>
  <si>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</si>
  <si>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</si>
  <si>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</si>
  <si>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</si>
  <si>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</si>
  <si>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</si>
  <si>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</si>
  <si>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</si>
  <si>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</si>
  <si>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</si>
  <si>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</si>
  <si>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</si>
  <si>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</si>
  <si>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</si>
  <si>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</si>
  <si>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</si>
  <si>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</si>
  <si>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</si>
  <si>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</si>
  <si>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</si>
  <si>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</si>
  <si>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</si>
  <si>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</si>
  <si>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</si>
  <si>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</si>
  <si>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</si>
  <si>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</si>
  <si>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</si>
  <si>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</si>
  <si>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</si>
  <si>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</si>
  <si>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</si>
  <si>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</si>
  <si>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</si>
  <si>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</si>
  <si>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</si>
  <si>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</si>
  <si>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</si>
  <si>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</si>
  <si>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</si>
  <si>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</si>
  <si>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</si>
  <si>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</si>
  <si>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</si>
  <si>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</si>
  <si>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</si>
  <si>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</si>
  <si>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</si>
  <si>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</si>
  <si>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</si>
  <si>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</si>
  <si>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</si>
  <si>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</si>
  <si>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</si>
  <si>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</si>
  <si>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</si>
  <si>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</si>
  <si>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</si>
  <si>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</si>
  <si>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</si>
  <si>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</si>
  <si>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</si>
  <si>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</si>
  <si>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</si>
  <si>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</si>
  <si>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</si>
  <si>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</si>
  <si>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</si>
  <si>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</si>
  <si>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</si>
  <si>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</si>
  <si>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</si>
  <si>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</si>
  <si>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</si>
  <si>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</si>
  <si>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</si>
  <si>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</si>
  <si>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</si>
  <si>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</si>
  <si>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</si>
  <si>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</si>
  <si>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</si>
  <si>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</si>
  <si>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</si>
  <si>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</si>
  <si>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</si>
  <si>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</si>
  <si>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</si>
  <si>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</si>
  <si>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</si>
  <si>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</si>
  <si>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</si>
  <si>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</si>
  <si>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</si>
  <si>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</si>
  <si>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</si>
  <si>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</si>
  <si>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</si>
  <si>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</si>
  <si>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</si>
  <si>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</si>
  <si>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</si>
  <si>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</si>
  <si>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</si>
  <si>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</si>
  <si>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</si>
  <si>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</si>
  <si>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</si>
  <si>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</si>
  <si>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</si>
  <si>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</si>
  <si>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</si>
  <si>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</si>
  <si>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</si>
  <si>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</si>
  <si>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</si>
  <si>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</si>
  <si>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</si>
  <si>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</si>
  <si>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</si>
  <si>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</si>
  <si>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</si>
  <si>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</si>
  <si>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</si>
  <si>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</si>
  <si>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</si>
  <si>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</si>
  <si>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</si>
  <si>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</si>
  <si>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</si>
  <si>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</si>
  <si>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</si>
  <si>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</si>
  <si>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</si>
  <si>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</si>
  <si>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</si>
  <si>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</si>
  <si>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</si>
  <si>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</si>
  <si>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</si>
  <si>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</si>
  <si>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</si>
  <si>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</si>
  <si>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</si>
  <si>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</si>
  <si>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</si>
  <si>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</si>
  <si>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</si>
  <si>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</si>
  <si>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</si>
  <si>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</si>
  <si>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</si>
  <si>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</si>
  <si>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</si>
  <si>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</si>
  <si>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</si>
  <si>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</si>
  <si>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</si>
  <si>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</si>
  <si>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</si>
  <si>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</si>
  <si>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</si>
  <si>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</si>
  <si>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</si>
  <si>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</si>
  <si>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</si>
  <si>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</si>
  <si>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</si>
  <si>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</si>
  <si>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</si>
  <si>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</si>
  <si>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</si>
  <si>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</si>
  <si>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</si>
  <si>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</si>
  <si>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</si>
  <si>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</si>
  <si>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</si>
  <si>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</si>
  <si>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</si>
  <si>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</si>
  <si>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</si>
  <si>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</si>
  <si>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</si>
  <si>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</si>
  <si>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</si>
  <si>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</si>
  <si>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</si>
  <si>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</si>
  <si>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</si>
  <si>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</si>
  <si>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</si>
  <si>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</si>
  <si>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</si>
  <si>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</si>
  <si>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</si>
  <si>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</si>
  <si>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</si>
  <si>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</si>
  <si>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</si>
  <si>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</si>
  <si>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</si>
  <si>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</si>
  <si>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</si>
  <si>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</si>
  <si>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</si>
  <si>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</si>
  <si>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</si>
  <si>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</si>
  <si>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</si>
  <si>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</si>
  <si>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</si>
  <si>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</si>
  <si>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</si>
  <si>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</si>
  <si>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</si>
  <si>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</si>
  <si>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</si>
  <si>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</si>
  <si>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</si>
  <si>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</si>
  <si>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</si>
  <si>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</si>
  <si>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</si>
  <si>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</si>
  <si>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</si>
  <si>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</si>
  <si>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</si>
  <si>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</si>
  <si>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</si>
  <si>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</si>
  <si>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</si>
  <si>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</si>
  <si>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</si>
  <si>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</si>
  <si>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</si>
  <si>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</si>
  <si>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</si>
  <si>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</si>
  <si>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</si>
  <si>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</si>
  <si>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</si>
  <si>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</si>
  <si>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</si>
  <si>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</si>
  <si>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</si>
  <si>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</si>
  <si>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</si>
  <si>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</si>
  <si>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</si>
  <si>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</si>
  <si>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</si>
  <si>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</si>
  <si>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</si>
  <si>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</si>
  <si>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</si>
  <si>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</si>
  <si>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</si>
  <si>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</si>
  <si>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</si>
  <si>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</si>
  <si>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</si>
  <si>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</si>
  <si>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</si>
  <si>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</si>
  <si>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</si>
  <si>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</si>
  <si>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</si>
  <si>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</si>
  <si>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</si>
  <si>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</si>
  <si>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</si>
  <si>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</si>
  <si>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</si>
  <si>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</si>
  <si>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</si>
  <si>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</si>
  <si>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</si>
  <si>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</si>
  <si>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</si>
  <si>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</si>
  <si>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</si>
  <si>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</si>
  <si>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</si>
  <si>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</si>
  <si>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</si>
  <si>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</si>
  <si>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</si>
  <si>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</si>
  <si>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</si>
  <si>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</si>
  <si>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</si>
  <si>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</si>
  <si>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</si>
  <si>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</si>
  <si>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</si>
  <si>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</si>
  <si>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</si>
  <si>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</si>
  <si>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</si>
  <si>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</si>
  <si>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</si>
  <si>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</si>
  <si>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</si>
  <si>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</si>
  <si>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</si>
  <si>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</si>
  <si>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</si>
  <si>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</si>
  <si>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</si>
  <si>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</si>
  <si>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</si>
  <si>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</si>
  <si>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</si>
  <si>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</si>
  <si>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</si>
  <si>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</si>
  <si>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</si>
  <si>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</si>
  <si>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</si>
  <si>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</si>
  <si>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</si>
  <si>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</si>
  <si>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</si>
  <si>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</si>
  <si>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</si>
  <si>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</si>
  <si>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</si>
  <si>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</si>
  <si>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</si>
  <si>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</si>
  <si>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</si>
  <si>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</si>
  <si>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</si>
  <si>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</si>
  <si>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</si>
  <si>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</si>
  <si>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</si>
  <si>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</si>
  <si>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</si>
  <si>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</si>
  <si>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</si>
  <si>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</si>
  <si>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</si>
  <si>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</si>
  <si>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</si>
  <si>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</si>
  <si>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</si>
  <si>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</si>
  <si>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</si>
  <si>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</si>
  <si>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</si>
  <si>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</si>
  <si>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</si>
  <si>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</si>
  <si>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</si>
  <si>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</si>
  <si>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</si>
  <si>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</si>
  <si>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</si>
  <si>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</si>
  <si>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</si>
  <si>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</si>
  <si>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</si>
  <si>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</si>
  <si>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</si>
  <si>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</si>
  <si>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</si>
  <si>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</si>
  <si>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</si>
  <si>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</si>
  <si>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</si>
  <si>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</si>
  <si>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</si>
  <si>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</si>
  <si>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</si>
  <si>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</si>
  <si>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</si>
  <si>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</si>
  <si>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</si>
  <si>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</si>
  <si>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</si>
  <si>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</si>
  <si>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</si>
  <si>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</si>
  <si>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</si>
  <si>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</si>
  <si>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</si>
  <si>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</si>
  <si>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</si>
  <si>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</si>
  <si>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</si>
  <si>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</si>
  <si>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</si>
  <si>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</si>
  <si>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</si>
  <si>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</si>
  <si>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</si>
  <si>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</si>
  <si>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</si>
  <si>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</si>
  <si>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</si>
  <si>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</si>
  <si>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</si>
  <si>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</si>
  <si>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</si>
  <si>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</si>
  <si>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</si>
  <si>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</si>
  <si>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</si>
  <si>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</si>
  <si>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</si>
  <si>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</si>
  <si>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</si>
  <si>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</si>
  <si>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</si>
  <si>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</si>
  <si>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</si>
  <si>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</si>
  <si>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</si>
  <si>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</si>
  <si>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</si>
  <si>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</si>
  <si>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</si>
  <si>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</si>
  <si>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</si>
  <si>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</si>
  <si>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</si>
  <si>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</si>
  <si>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</si>
  <si>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</si>
  <si>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</si>
  <si>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</si>
  <si>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</si>
  <si>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</si>
  <si>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</si>
  <si>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</si>
  <si>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</si>
  <si>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</si>
  <si>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</si>
  <si>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</si>
  <si>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</si>
  <si>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</si>
  <si>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</si>
  <si>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</si>
  <si>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</si>
  <si>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</si>
  <si>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</si>
  <si>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</si>
  <si>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</si>
  <si>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</si>
  <si>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</si>
  <si>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</si>
  <si>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</si>
  <si>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</si>
  <si>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</si>
  <si>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</si>
  <si>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</si>
  <si>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</si>
  <si>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</si>
  <si>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</si>
  <si>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</si>
  <si>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</si>
  <si>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</si>
  <si>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</si>
  <si>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</si>
  <si>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</si>
  <si>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</si>
  <si>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</si>
  <si>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</si>
  <si>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</si>
  <si>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</si>
  <si>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</si>
  <si>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</si>
  <si>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</si>
  <si>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</si>
  <si>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</si>
  <si>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</si>
  <si>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</si>
  <si>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</si>
  <si>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</si>
  <si>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</si>
  <si>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</si>
  <si>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</si>
  <si>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</si>
  <si>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</si>
  <si>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</si>
  <si>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</si>
  <si>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</si>
  <si>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</si>
  <si>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</si>
  <si>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</si>
  <si>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</si>
  <si>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</si>
  <si>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</si>
  <si>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</si>
  <si>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</si>
  <si>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</si>
  <si>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</si>
  <si>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</si>
  <si>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</si>
  <si>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</si>
  <si>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</si>
  <si>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</si>
  <si>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</si>
  <si>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</si>
  <si>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</si>
  <si>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</si>
  <si>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</si>
  <si>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</si>
  <si>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</si>
  <si>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</si>
  <si>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</si>
  <si>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</si>
  <si>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</si>
  <si>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</si>
  <si>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</si>
  <si>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</si>
  <si>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</si>
  <si>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</si>
  <si>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</si>
  <si>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</si>
  <si>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</si>
  <si>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</si>
  <si>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</si>
  <si>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</si>
  <si>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</si>
  <si>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</si>
  <si>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</si>
  <si>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</si>
  <si>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</si>
  <si>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</si>
  <si>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</si>
  <si>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</si>
  <si>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</si>
  <si>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</si>
  <si>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</si>
  <si>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</si>
  <si>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</si>
  <si>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</si>
  <si>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</si>
  <si>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</si>
  <si>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</si>
  <si>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</si>
  <si>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</si>
  <si>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</si>
  <si>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</si>
  <si>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</si>
  <si>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</si>
  <si>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</si>
  <si>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</si>
  <si>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</si>
  <si>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</si>
  <si>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</si>
  <si>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</si>
  <si>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</si>
  <si>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</si>
  <si>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</si>
  <si>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</si>
  <si>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</si>
  <si>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</si>
  <si>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</si>
  <si>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</si>
  <si>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</si>
  <si>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</si>
  <si>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</si>
  <si>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</si>
  <si>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</si>
  <si>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</si>
  <si>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</si>
  <si>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</si>
  <si>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</si>
  <si>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</si>
  <si>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</si>
  <si>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</si>
  <si>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</si>
  <si>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</si>
  <si>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</si>
  <si>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</si>
  <si>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</si>
  <si>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</si>
  <si>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</si>
  <si>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</si>
  <si>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</si>
  <si>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</si>
  <si>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</si>
  <si>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</si>
  <si>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</si>
  <si>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</si>
  <si>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</si>
  <si>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</si>
  <si>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</si>
  <si>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</si>
  <si>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</si>
  <si>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</si>
  <si>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</si>
  <si>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</si>
  <si>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</si>
  <si>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</si>
  <si>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</si>
  <si>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</si>
  <si>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</si>
  <si>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</si>
  <si>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</si>
  <si>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</si>
  <si>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</si>
  <si>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</si>
  <si>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</si>
  <si>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</si>
  <si>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</si>
  <si>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</si>
  <si>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</si>
  <si>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</si>
  <si>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</si>
  <si>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</si>
  <si>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</si>
  <si>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</si>
  <si>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</si>
  <si>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</si>
  <si>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</si>
  <si>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</si>
  <si>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</si>
  <si>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</si>
  <si>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</si>
  <si>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</si>
  <si>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</si>
  <si>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</si>
  <si>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</si>
  <si>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</si>
  <si>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</si>
  <si>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</si>
  <si>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</si>
  <si>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</si>
  <si>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</si>
  <si>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</si>
  <si>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</si>
  <si>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</si>
  <si>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</si>
  <si>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</si>
  <si>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</si>
  <si>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</si>
  <si>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</si>
  <si>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</si>
  <si>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</si>
  <si>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</si>
  <si>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</si>
  <si>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</si>
  <si>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</si>
  <si>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</si>
  <si>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</si>
  <si>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</si>
  <si>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</si>
  <si>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</si>
  <si>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</si>
  <si>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</si>
  <si>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</si>
  <si>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</si>
  <si>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</si>
  <si>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</si>
  <si>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</si>
  <si>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</si>
  <si>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</si>
  <si>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</si>
  <si>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</si>
  <si>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</si>
  <si>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</si>
  <si>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</si>
  <si>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</si>
  <si>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</si>
  <si>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</si>
  <si>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</si>
  <si>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</si>
  <si>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</si>
  <si>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</si>
  <si>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</si>
  <si>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</si>
  <si>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</si>
  <si>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</si>
  <si>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</si>
  <si>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</si>
  <si>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</si>
  <si>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</si>
  <si>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</si>
  <si>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</si>
  <si>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</si>
  <si>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</si>
  <si>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</si>
  <si>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</si>
  <si>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</si>
  <si>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</si>
  <si>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</si>
  <si>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</si>
  <si>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</si>
  <si>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</si>
  <si>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</si>
  <si>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</si>
  <si>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</si>
  <si>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</si>
  <si>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</si>
  <si>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</si>
  <si>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</si>
  <si>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</si>
  <si>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</si>
  <si>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</si>
  <si>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</si>
  <si>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</si>
  <si>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</si>
  <si>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</si>
  <si>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</si>
  <si>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</si>
  <si>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</si>
  <si>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</si>
  <si>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</si>
  <si>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</si>
  <si>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</si>
  <si>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</si>
  <si>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</si>
  <si>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</si>
  <si>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</si>
  <si>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</si>
  <si>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</si>
  <si>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</si>
  <si>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</si>
  <si>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</si>
  <si>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</si>
  <si>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</si>
  <si>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</si>
  <si>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</si>
  <si>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</si>
  <si>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</si>
  <si>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</si>
  <si>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</si>
  <si>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</si>
  <si>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</si>
  <si>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</si>
  <si>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</si>
  <si>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</si>
  <si>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</si>
  <si>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</si>
  <si>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</si>
  <si>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</si>
  <si>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</si>
  <si>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</si>
  <si>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</si>
  <si>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</si>
  <si>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</si>
  <si>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</si>
  <si>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</si>
  <si>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</si>
  <si>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</si>
  <si>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</si>
  <si>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</si>
  <si>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</si>
  <si>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</si>
  <si>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</si>
  <si>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</si>
  <si>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</si>
  <si>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</si>
  <si>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</si>
  <si>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</si>
  <si>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</si>
  <si>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</si>
  <si>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</si>
  <si>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</si>
  <si>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</si>
  <si>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</si>
  <si>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</si>
  <si>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</si>
  <si>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</si>
  <si>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</si>
  <si>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</si>
  <si>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</si>
  <si>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</si>
  <si>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</si>
  <si>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</si>
  <si>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</si>
  <si>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</si>
  <si>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</si>
  <si>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</si>
  <si>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</si>
  <si>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</si>
  <si>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</si>
  <si>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</si>
  <si>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</si>
  <si>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</si>
  <si>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</si>
  <si>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</si>
  <si>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</si>
  <si>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</si>
  <si>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</si>
  <si>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</si>
  <si>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</si>
  <si>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</si>
  <si>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</si>
  <si>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</si>
  <si>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</si>
  <si>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</si>
  <si>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</si>
  <si>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</si>
  <si>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</si>
  <si>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</si>
  <si>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</si>
  <si>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</si>
  <si>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</si>
  <si>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</si>
  <si>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</si>
  <si>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</si>
  <si>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</si>
  <si>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</si>
  <si>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</si>
  <si>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</si>
  <si>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</si>
  <si>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</si>
  <si>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</si>
  <si>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</si>
  <si>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</si>
  <si>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</si>
  <si>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</si>
  <si>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</si>
  <si>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</si>
  <si>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</si>
  <si>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</si>
  <si>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</si>
  <si>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</si>
  <si>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</si>
  <si>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</si>
  <si>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</si>
  <si>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</si>
  <si>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</si>
  <si>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</si>
  <si>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</si>
  <si>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</si>
  <si>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</si>
  <si>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</si>
  <si>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</si>
  <si>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</si>
  <si>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</si>
  <si>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</si>
  <si>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</si>
  <si>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</si>
  <si>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</si>
  <si>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</si>
  <si>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</si>
  <si>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</si>
  <si>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</si>
  <si>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</si>
  <si>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</si>
  <si>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</si>
  <si>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</si>
  <si>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</si>
  <si>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</si>
  <si>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</si>
  <si>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</si>
  <si>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</si>
  <si>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</si>
  <si>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</si>
  <si>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</si>
  <si>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</si>
  <si>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</si>
  <si>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</si>
  <si>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</si>
  <si>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</si>
  <si>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</si>
  <si>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</si>
  <si>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</si>
  <si>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</si>
  <si>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</si>
  <si>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</si>
  <si>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</si>
  <si>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</si>
  <si>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</si>
  <si>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</si>
  <si>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</si>
  <si>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</si>
  <si>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</si>
  <si>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</si>
  <si>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</si>
  <si>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</si>
  <si>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</si>
  <si>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</si>
  <si>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</si>
  <si>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</si>
  <si>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</si>
  <si>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</si>
  <si>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</si>
  <si>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</si>
  <si>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</si>
  <si>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</si>
  <si>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</si>
  <si>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</si>
  <si>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</si>
  <si>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</si>
  <si>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</si>
  <si>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</si>
  <si>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</si>
  <si>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</si>
  <si>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</si>
  <si>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</si>
  <si>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</si>
  <si>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</si>
  <si>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</si>
  <si>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</si>
  <si>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</si>
  <si>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</si>
  <si>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</si>
  <si>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</si>
  <si>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</si>
  <si>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</si>
  <si>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</si>
  <si>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</si>
  <si>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</si>
  <si>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</si>
  <si>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</si>
  <si>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</si>
  <si>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</si>
  <si>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</si>
  <si>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</si>
  <si>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</si>
  <si>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</si>
  <si>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</si>
  <si>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</si>
  <si>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</si>
  <si>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</si>
  <si>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</si>
  <si>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</si>
  <si>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</si>
  <si>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</si>
  <si>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</si>
  <si>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</si>
  <si>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</si>
  <si>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</si>
  <si>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</si>
  <si>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</si>
  <si>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</si>
  <si>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</si>
  <si>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</si>
  <si>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</si>
  <si>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</si>
  <si>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</si>
  <si>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</si>
  <si>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</si>
  <si>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</si>
  <si>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</si>
  <si>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</si>
  <si>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</si>
  <si>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</si>
  <si>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</si>
  <si>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</si>
  <si>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</si>
  <si>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</si>
  <si>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</si>
  <si>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</si>
  <si>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</si>
  <si>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</si>
  <si>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</si>
  <si>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</si>
  <si>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</si>
  <si>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</si>
  <si>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</si>
  <si>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</si>
  <si>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</si>
  <si>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</si>
  <si>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</si>
  <si>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</si>
  <si>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</si>
  <si>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</si>
  <si>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</si>
  <si>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</si>
  <si>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</si>
  <si>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</si>
  <si>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</si>
  <si>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</si>
  <si>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</si>
  <si>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</si>
  <si>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</si>
  <si>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</si>
  <si>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</si>
  <si>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</si>
  <si>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</si>
  <si>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</si>
  <si>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</si>
  <si>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</si>
  <si>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</si>
  <si>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</si>
  <si>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</si>
  <si>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</si>
  <si>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</si>
  <si>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</si>
  <si>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</si>
  <si>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</si>
  <si>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</si>
  <si>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</si>
  <si>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</si>
  <si>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</si>
  <si>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</si>
  <si>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</si>
  <si>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</si>
  <si>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</si>
  <si>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</si>
  <si>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</si>
  <si>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</si>
  <si>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</si>
  <si>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</si>
  <si>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</si>
  <si>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</si>
  <si>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</si>
  <si>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</si>
  <si>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</si>
  <si>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</si>
  <si>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</si>
  <si>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</si>
  <si>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</si>
  <si>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</si>
  <si>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</si>
  <si>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</si>
  <si>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</si>
  <si>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</si>
  <si>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</si>
  <si>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</si>
  <si>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</si>
  <si>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</si>
  <si>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</si>
  <si>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</si>
  <si>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</si>
  <si>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</si>
  <si>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</si>
  <si>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</si>
  <si>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</si>
  <si>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</si>
  <si>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</si>
  <si>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</si>
  <si>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</si>
  <si>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</si>
  <si>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</si>
  <si>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</si>
  <si>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</si>
  <si>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</si>
  <si>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</si>
  <si>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</si>
  <si>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</si>
  <si>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</si>
  <si>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</si>
  <si>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</si>
  <si>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</si>
  <si>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</si>
  <si>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</si>
  <si>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</si>
  <si>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</si>
  <si>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</si>
  <si>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</si>
  <si>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</si>
  <si>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</si>
  <si>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</si>
  <si>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</si>
  <si>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</si>
  <si>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</si>
  <si>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</si>
  <si>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</si>
  <si>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</si>
  <si>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</si>
  <si>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</si>
  <si>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</si>
  <si>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</si>
  <si>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</si>
  <si>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</si>
  <si>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</si>
  <si>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</si>
  <si>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</si>
  <si>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</si>
  <si>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</si>
  <si>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</si>
  <si>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</si>
  <si>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</si>
  <si>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</si>
  <si>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</si>
  <si>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</si>
  <si>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</si>
  <si>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</si>
  <si>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</si>
  <si>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</si>
  <si>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</si>
  <si>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</si>
  <si>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</si>
  <si>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</si>
  <si>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</si>
  <si>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</si>
  <si>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</si>
  <si>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</si>
  <si>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</si>
  <si>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</si>
  <si>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</si>
  <si>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</si>
  <si>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</si>
  <si>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</si>
  <si>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</si>
  <si>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</si>
  <si>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</si>
  <si>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</si>
  <si>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</si>
  <si>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</si>
  <si>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</si>
  <si>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</si>
  <si>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</si>
  <si>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</si>
  <si>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</si>
  <si>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</si>
  <si>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</si>
  <si>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</si>
  <si>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</si>
  <si>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</si>
  <si>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</si>
  <si>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</si>
  <si>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</si>
  <si>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</si>
  <si>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</si>
  <si>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</si>
  <si>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</si>
  <si>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</si>
  <si>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</si>
  <si>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</si>
  <si>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</si>
  <si>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</si>
  <si>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</si>
  <si>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</si>
  <si>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</si>
  <si>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</si>
  <si>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</si>
  <si>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</si>
  <si>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</si>
  <si>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</si>
  <si>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</si>
  <si>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</si>
  <si>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</si>
  <si>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</si>
  <si>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</si>
  <si>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</si>
  <si>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</si>
  <si>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</si>
  <si>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</si>
  <si>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</si>
  <si>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</si>
  <si>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</si>
  <si>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</si>
  <si>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</si>
  <si>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</si>
  <si>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</si>
  <si>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</si>
  <si>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</si>
  <si>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</si>
  <si>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</si>
  <si>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</si>
  <si>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</si>
  <si>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</si>
  <si>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</si>
  <si>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</si>
  <si>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</si>
  <si>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</si>
  <si>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</si>
  <si>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</si>
  <si>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</si>
  <si>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</si>
  <si>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</si>
  <si>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</si>
  <si>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</si>
  <si>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</si>
  <si>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</si>
  <si>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</si>
  <si>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</si>
  <si>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</si>
  <si>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</si>
  <si>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</si>
  <si>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</si>
  <si>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</si>
  <si>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</si>
  <si>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</si>
  <si>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</si>
  <si>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</si>
  <si>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</si>
  <si>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</si>
  <si>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</si>
  <si>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</si>
  <si>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</si>
  <si>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</si>
  <si>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</si>
  <si>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</si>
  <si>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</si>
  <si>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</si>
  <si>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</si>
  <si>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</si>
  <si>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</si>
  <si>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</si>
  <si>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</si>
  <si>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</si>
  <si>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</si>
  <si>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</si>
  <si>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</si>
  <si>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</si>
  <si>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</si>
  <si>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</si>
  <si>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</si>
  <si>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</si>
  <si>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</si>
  <si>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</si>
  <si>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</si>
  <si>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</si>
  <si>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</si>
  <si>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</si>
  <si>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</si>
  <si>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</si>
  <si>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</si>
  <si>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</si>
  <si>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</si>
  <si>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</si>
  <si>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</si>
  <si>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</si>
  <si>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</si>
  <si>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</si>
  <si>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</si>
  <si>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</si>
  <si>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</si>
  <si>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</si>
  <si>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</si>
  <si>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</si>
  <si>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</si>
  <si>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</si>
  <si>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</si>
  <si>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</si>
  <si>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</si>
  <si>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</si>
  <si>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</si>
  <si>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</si>
  <si>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</si>
  <si>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</si>
  <si>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</si>
  <si>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</si>
  <si>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</si>
  <si>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</si>
  <si>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</si>
  <si>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</si>
  <si>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</si>
  <si>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</si>
  <si>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</si>
  <si>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</si>
  <si>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</si>
  <si>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</si>
  <si>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</si>
  <si>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</si>
  <si>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</si>
  <si>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</si>
  <si>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</si>
  <si>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</si>
  <si>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</si>
  <si>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</si>
  <si>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</si>
  <si>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</si>
  <si>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</si>
  <si>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</si>
  <si>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</si>
  <si>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</si>
  <si>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</si>
  <si>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</si>
  <si>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</si>
  <si>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</si>
  <si>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</si>
  <si>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</si>
  <si>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</si>
  <si>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</si>
  <si>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</si>
  <si>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</si>
  <si>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</si>
  <si>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</si>
  <si>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</si>
  <si>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</si>
  <si>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</si>
  <si>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</si>
  <si>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</si>
  <si>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</si>
  <si>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</si>
  <si>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</si>
  <si>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</si>
  <si>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</si>
  <si>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</si>
  <si>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</si>
  <si>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</si>
  <si>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</si>
  <si>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</si>
  <si>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</si>
  <si>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</si>
  <si>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</si>
  <si>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</si>
  <si>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</si>
  <si>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</si>
  <si>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</si>
  <si>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</si>
  <si>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</si>
  <si>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</si>
  <si>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</si>
  <si>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</si>
  <si>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</si>
  <si>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</si>
  <si>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</si>
  <si>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</si>
  <si>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</si>
  <si>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</si>
  <si>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</si>
  <si>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</si>
  <si>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</si>
  <si>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</si>
  <si>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</si>
  <si>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</si>
  <si>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</si>
  <si>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</si>
  <si>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</si>
  <si>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</si>
  <si>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</si>
  <si>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</si>
  <si>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</si>
  <si>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</si>
  <si>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</si>
  <si>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</si>
  <si>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</si>
  <si>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</si>
  <si>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</si>
  <si>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</si>
  <si>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</si>
  <si>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</si>
  <si>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</si>
  <si>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</si>
  <si>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</si>
  <si>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</si>
  <si>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</si>
  <si>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</si>
  <si>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</si>
  <si>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</si>
  <si>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</si>
  <si>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</si>
  <si>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</si>
  <si>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</si>
  <si>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</si>
  <si>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</si>
  <si>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</si>
  <si>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</si>
  <si>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</si>
  <si>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</si>
  <si>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</si>
  <si>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</si>
  <si>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</si>
  <si>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</si>
  <si>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</si>
  <si>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</si>
  <si>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</si>
  <si>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</si>
  <si>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</si>
  <si>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</si>
  <si>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</si>
  <si>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</si>
  <si>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</si>
  <si>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</si>
  <si>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</si>
  <si>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</si>
  <si>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</si>
  <si>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</si>
  <si>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</si>
  <si>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</si>
  <si>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</si>
  <si>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</si>
  <si>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</si>
  <si>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</si>
  <si>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</si>
  <si>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</si>
  <si>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</si>
  <si>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</si>
  <si>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</si>
  <si>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</si>
  <si>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</si>
  <si>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</si>
  <si>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</si>
  <si>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</si>
  <si>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</si>
  <si>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</si>
  <si>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</si>
  <si>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</si>
  <si>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</si>
  <si>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</si>
  <si>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</si>
  <si>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</si>
  <si>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</si>
  <si>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</si>
  <si>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</si>
  <si>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</si>
  <si>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</si>
  <si>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</si>
  <si>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</si>
  <si>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</si>
  <si>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</si>
  <si>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</si>
  <si>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</si>
  <si>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</si>
  <si>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</si>
  <si>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</si>
  <si>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</si>
  <si>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</si>
  <si>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</si>
  <si>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</si>
  <si>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</si>
  <si>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</si>
  <si>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</si>
  <si>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</si>
  <si>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</si>
  <si>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</si>
  <si>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</si>
  <si>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</si>
  <si>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</si>
  <si>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</si>
  <si>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</si>
  <si>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</si>
  <si>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</si>
  <si>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</si>
  <si>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</si>
  <si>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</si>
  <si>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</si>
  <si>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</si>
  <si>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</si>
  <si>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</si>
  <si>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</si>
  <si>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</si>
  <si>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</si>
  <si>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</si>
  <si>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</si>
  <si>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</si>
  <si>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</si>
  <si>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</si>
  <si>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</si>
  <si>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</si>
  <si>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</si>
  <si>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</si>
  <si>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</si>
  <si>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</si>
  <si>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</si>
  <si>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</si>
  <si>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</si>
  <si>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</si>
  <si>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</si>
  <si>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</si>
  <si>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</si>
  <si>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</si>
  <si>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</si>
  <si>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</si>
  <si>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</si>
  <si>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</si>
  <si>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</si>
  <si>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</si>
  <si>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</si>
  <si>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</si>
  <si>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</si>
  <si>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</si>
  <si>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</si>
  <si>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</si>
  <si>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</si>
  <si>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</si>
  <si>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</si>
  <si>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</si>
  <si>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</si>
  <si>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</si>
  <si>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</si>
  <si>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</si>
  <si>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</si>
  <si>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</si>
  <si>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</si>
  <si>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</si>
  <si>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</si>
  <si>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</si>
  <si>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</si>
  <si>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</si>
  <si>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</si>
  <si>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</si>
  <si>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</si>
  <si>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</si>
  <si>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</si>
  <si>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</si>
  <si>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</si>
  <si>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</si>
  <si>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</si>
  <si>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</si>
  <si>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</si>
  <si>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</si>
  <si>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</si>
  <si>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</si>
  <si>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</si>
  <si>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</si>
  <si>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</si>
  <si>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</si>
  <si>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</si>
  <si>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</si>
  <si>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</si>
  <si>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</si>
  <si>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</si>
  <si>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</si>
  <si>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</si>
  <si>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</si>
  <si>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</si>
  <si>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</si>
  <si>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</si>
  <si>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</si>
  <si>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</si>
  <si>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</si>
  <si>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</si>
  <si>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</si>
  <si>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</si>
  <si>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</si>
  <si>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</si>
  <si>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</si>
  <si>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</si>
  <si>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</si>
  <si>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</si>
  <si>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</si>
  <si>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</si>
  <si>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</si>
  <si>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</si>
  <si>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</si>
  <si>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</si>
  <si>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</si>
  <si>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</si>
  <si>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</si>
  <si>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</si>
  <si>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</si>
  <si>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</si>
  <si>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</si>
  <si>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</si>
  <si>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</si>
  <si>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</si>
  <si>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</si>
  <si>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</si>
  <si>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</si>
  <si>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</si>
  <si>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</si>
  <si>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</si>
  <si>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</si>
  <si>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</si>
  <si>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</si>
  <si>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</si>
  <si>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</si>
  <si>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</si>
  <si>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</si>
  <si>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</si>
  <si>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</si>
  <si>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</si>
  <si>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</si>
  <si>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</si>
  <si>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</si>
  <si>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</si>
  <si>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</si>
  <si>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</si>
  <si>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</si>
  <si>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</si>
  <si>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</si>
  <si>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</si>
  <si>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</si>
  <si>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</si>
  <si>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</si>
  <si>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</si>
  <si>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</si>
  <si>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</si>
  <si>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</si>
  <si>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</si>
  <si>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</si>
  <si>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</si>
  <si>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</si>
  <si>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</si>
  <si>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</si>
  <si>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</si>
  <si>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</si>
  <si>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</si>
  <si>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</si>
  <si>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</si>
  <si>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</si>
  <si>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</si>
  <si>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</si>
  <si>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</si>
  <si>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</si>
  <si>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</si>
  <si>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</si>
  <si>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</si>
  <si>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</si>
  <si>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</si>
  <si>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</si>
  <si>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</si>
  <si>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</si>
  <si>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</si>
  <si>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</si>
  <si>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</si>
  <si>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</si>
  <si>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</si>
  <si>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</si>
  <si>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</si>
  <si>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</si>
  <si>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</si>
  <si>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</si>
  <si>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</si>
  <si>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</si>
  <si>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</si>
  <si>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</si>
  <si>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</si>
  <si>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</si>
  <si>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</si>
  <si>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</si>
  <si>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</si>
  <si>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</si>
  <si>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</si>
  <si>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</si>
  <si>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</si>
  <si>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</si>
  <si>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</si>
  <si>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</si>
  <si>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</si>
  <si>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</si>
  <si>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</si>
  <si>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</si>
  <si>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</si>
  <si>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</si>
  <si>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</si>
  <si>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</si>
  <si>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</si>
  <si>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</si>
  <si>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</si>
  <si>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</si>
  <si>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</si>
  <si>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</si>
  <si>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</si>
  <si>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</si>
  <si>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</si>
  <si>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</si>
  <si>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</si>
  <si>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</si>
  <si>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</si>
  <si>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</si>
  <si>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</si>
  <si>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</si>
  <si>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</si>
  <si>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</si>
  <si>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</si>
  <si>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</si>
  <si>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</si>
  <si>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</si>
  <si>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</si>
  <si>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</si>
  <si>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</si>
  <si>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</si>
  <si>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</si>
  <si>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</si>
  <si>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</si>
  <si>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</si>
  <si>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</si>
  <si>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</si>
  <si>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</si>
  <si>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</si>
  <si>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</si>
  <si>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</si>
  <si>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</si>
  <si>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</si>
  <si>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</si>
  <si>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</si>
  <si>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</si>
  <si>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</si>
  <si>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</si>
  <si>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</si>
  <si>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</si>
  <si>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</si>
  <si>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</si>
  <si>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</si>
  <si>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</si>
  <si>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</si>
  <si>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</si>
  <si>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</si>
  <si>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</si>
  <si>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</si>
  <si>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</si>
  <si>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</si>
  <si>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</si>
  <si>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</si>
  <si>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</si>
  <si>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</si>
  <si>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</si>
  <si>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</si>
  <si>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</si>
  <si>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</si>
  <si>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</si>
  <si>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</si>
  <si>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</si>
  <si>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</si>
  <si>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</si>
  <si>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</si>
  <si>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</si>
  <si>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</si>
  <si>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</si>
  <si>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</si>
  <si>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</si>
  <si>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</si>
  <si>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</si>
  <si>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</si>
  <si>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</si>
  <si>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</si>
  <si>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</si>
  <si>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</si>
  <si>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</si>
  <si>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</si>
  <si>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</si>
  <si>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</si>
  <si>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</si>
  <si>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</si>
  <si>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</si>
  <si>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</si>
  <si>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</si>
  <si>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</si>
  <si>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</si>
  <si>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</si>
  <si>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</si>
  <si>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</si>
  <si>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</si>
  <si>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</si>
  <si>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</si>
  <si>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</si>
  <si>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</si>
  <si>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</si>
  <si>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</si>
  <si>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</si>
  <si>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</si>
  <si>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</si>
  <si>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</si>
  <si>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</si>
  <si>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</si>
  <si>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</si>
  <si>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</si>
  <si>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</si>
  <si>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</si>
  <si>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</si>
  <si>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</si>
  <si>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</si>
  <si>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</si>
  <si>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</si>
  <si>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</si>
  <si>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</si>
  <si>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</si>
  <si>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</si>
  <si>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</si>
  <si>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</si>
  <si>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</si>
  <si>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</si>
  <si>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</si>
  <si>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</si>
  <si>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</si>
  <si>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</si>
  <si>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</si>
  <si>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</si>
  <si>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</si>
  <si>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</si>
  <si>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</si>
  <si>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</si>
  <si>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</si>
  <si>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</si>
  <si>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</si>
  <si>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</si>
  <si>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</si>
  <si>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</si>
  <si>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</si>
  <si>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</si>
  <si>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</si>
  <si>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</si>
  <si>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</si>
  <si>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</si>
  <si>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</si>
  <si>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</si>
  <si>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</si>
  <si>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</si>
  <si>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</si>
  <si>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</si>
  <si>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</si>
  <si>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</si>
  <si>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</si>
  <si>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</si>
  <si>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</si>
  <si>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</si>
  <si>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</si>
  <si>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</si>
  <si>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</si>
  <si>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</si>
  <si>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</si>
  <si>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</si>
  <si>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</si>
  <si>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</si>
  <si>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</si>
  <si>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</si>
  <si>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</si>
  <si>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</si>
  <si>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</si>
  <si>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</si>
  <si>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</si>
  <si>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</si>
  <si>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</si>
  <si>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</si>
  <si>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</si>
  <si>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</si>
  <si>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</si>
  <si>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</si>
  <si>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</si>
  <si>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</si>
  <si>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</si>
  <si>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</si>
  <si>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</si>
  <si>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</si>
  <si>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</si>
  <si>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</si>
  <si>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</si>
  <si>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</si>
  <si>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</si>
  <si>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</si>
  <si>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</si>
  <si>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</si>
  <si>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</si>
  <si>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</si>
  <si>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</si>
  <si>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</si>
  <si>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</si>
  <si>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</si>
  <si>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</si>
  <si>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</si>
  <si>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</si>
  <si>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</si>
  <si>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</si>
  <si>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</si>
  <si>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</si>
  <si>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</si>
  <si>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</si>
  <si>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</si>
  <si>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</si>
  <si>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</si>
  <si>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</si>
  <si>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</si>
  <si>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</si>
  <si>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</si>
  <si>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</si>
  <si>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</si>
  <si>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</si>
  <si>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</si>
  <si>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</si>
  <si>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</si>
  <si>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</si>
  <si>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</si>
  <si>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</si>
  <si>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</si>
  <si>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</si>
  <si>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</si>
  <si>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</si>
  <si>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</si>
  <si>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</si>
  <si>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</si>
  <si>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</si>
  <si>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</si>
  <si>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</si>
  <si>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</si>
  <si>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</si>
  <si>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</si>
  <si>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</si>
  <si>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</si>
  <si>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</si>
  <si>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</si>
  <si>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</si>
  <si>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</si>
  <si>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</si>
  <si>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</si>
  <si>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</si>
  <si>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</si>
  <si>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</si>
  <si>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</si>
  <si>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</si>
  <si>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</si>
  <si>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</si>
  <si>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</si>
  <si>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</si>
  <si>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</si>
  <si>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</si>
  <si>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</si>
  <si>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</si>
  <si>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</si>
  <si>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</si>
  <si>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</si>
  <si>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</si>
  <si>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</si>
  <si>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</si>
  <si>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</si>
  <si>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</si>
  <si>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</si>
  <si>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</si>
  <si>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</si>
  <si>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</si>
  <si>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</si>
  <si>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</si>
  <si>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</si>
  <si>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</si>
  <si>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</si>
  <si>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</si>
  <si>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</si>
  <si>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</si>
  <si>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</si>
  <si>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</si>
  <si>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</si>
  <si>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</si>
  <si>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</si>
  <si>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</si>
  <si>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</si>
  <si>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</si>
  <si>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</si>
  <si>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</si>
  <si>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</si>
  <si>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</si>
  <si>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</si>
  <si>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</si>
  <si>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</si>
  <si>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</si>
  <si>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</si>
  <si>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</si>
  <si>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</si>
  <si>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</si>
  <si>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</si>
  <si>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</si>
  <si>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</si>
  <si>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</si>
  <si>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</si>
  <si>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</si>
  <si>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</si>
  <si>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</si>
  <si>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</si>
  <si>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</si>
  <si>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</si>
  <si>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</si>
  <si>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</si>
  <si>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</si>
  <si>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</si>
  <si>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</si>
  <si>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</si>
  <si>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</si>
  <si>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</si>
  <si>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</si>
  <si>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</si>
  <si>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</si>
  <si>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</si>
  <si>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</si>
  <si>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</si>
  <si>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</si>
  <si>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</si>
  <si>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</si>
  <si>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</si>
  <si>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</si>
  <si>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</si>
  <si>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</si>
  <si>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</si>
  <si>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</si>
  <si>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</si>
  <si>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</si>
  <si>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</si>
  <si>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</si>
  <si>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</si>
  <si>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</si>
  <si>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</si>
  <si>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</si>
  <si>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</si>
  <si>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</si>
  <si>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</si>
  <si>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</si>
  <si>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</si>
  <si>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</si>
  <si>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</si>
  <si>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</si>
  <si>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</si>
  <si>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</si>
  <si>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</si>
  <si>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</si>
  <si>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</si>
  <si>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</si>
  <si>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</si>
  <si>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</si>
  <si>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</si>
  <si>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</si>
  <si>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</si>
  <si>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</si>
  <si>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</si>
  <si>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</si>
  <si>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</si>
  <si>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</si>
  <si>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</si>
  <si>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</si>
  <si>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</si>
  <si>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</si>
  <si>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</si>
  <si>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</si>
  <si>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</si>
  <si>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</si>
  <si>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</si>
  <si>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</si>
  <si>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</si>
  <si>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</si>
  <si>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</si>
  <si>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</si>
  <si>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</si>
  <si>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</si>
  <si>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</si>
  <si>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</si>
  <si>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</si>
  <si>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</si>
  <si>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</si>
  <si>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</si>
  <si>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</si>
  <si>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</si>
  <si>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</si>
  <si>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</si>
  <si>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</si>
  <si>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</si>
  <si>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</si>
  <si>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</si>
  <si>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</si>
  <si>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</si>
  <si>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</si>
  <si>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</si>
  <si>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</si>
  <si>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</si>
  <si>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</si>
  <si>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</si>
  <si>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</si>
  <si>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</si>
  <si>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</si>
  <si>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</si>
  <si>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</si>
  <si>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</si>
  <si>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</si>
  <si>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</si>
  <si>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</si>
  <si>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</si>
  <si>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</si>
  <si>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</si>
  <si>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</si>
  <si>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</si>
  <si>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</si>
  <si>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</si>
  <si>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</si>
  <si>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</si>
  <si>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</si>
  <si>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</si>
  <si>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</si>
  <si>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</si>
  <si>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</si>
  <si>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</si>
  <si>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</si>
  <si>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</si>
  <si>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</si>
  <si>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</si>
  <si>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</si>
  <si>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</si>
  <si>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</si>
  <si>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</si>
  <si>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</si>
  <si>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</si>
  <si>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</si>
  <si>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</si>
  <si>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</si>
  <si>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</si>
  <si>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</si>
  <si>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</si>
  <si>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</si>
  <si>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</si>
  <si>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</si>
  <si>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</si>
  <si>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</si>
  <si>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</si>
  <si>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</si>
  <si>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</si>
  <si>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</si>
  <si>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</si>
  <si>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</si>
  <si>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</si>
  <si>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</si>
  <si>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</si>
  <si>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</si>
  <si>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</si>
  <si>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</si>
  <si>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</si>
  <si>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</si>
  <si>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</si>
  <si>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</si>
  <si>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</si>
  <si>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</si>
  <si>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</si>
  <si>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</si>
  <si>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</si>
  <si>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</si>
  <si>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</si>
  <si>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</si>
  <si>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</si>
  <si>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</si>
  <si>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</si>
  <si>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</si>
  <si>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</si>
  <si>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</si>
  <si>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</si>
  <si>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</si>
  <si>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</si>
  <si>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</si>
  <si>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</si>
  <si>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</si>
  <si>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</si>
  <si>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</si>
  <si>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</si>
  <si>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</si>
  <si>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</si>
  <si>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</si>
  <si>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</si>
  <si>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</si>
  <si>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</si>
  <si>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</si>
  <si>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</si>
  <si>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</si>
  <si>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</si>
  <si>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</si>
  <si>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</si>
  <si>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</si>
  <si>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</si>
  <si>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</si>
  <si>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</si>
  <si>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</si>
  <si>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</si>
  <si>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</si>
  <si>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</si>
  <si>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</si>
  <si>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</si>
  <si>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</si>
  <si>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</si>
  <si>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</si>
  <si>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</si>
  <si>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</si>
  <si>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</si>
  <si>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</si>
  <si>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</si>
  <si>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</si>
  <si>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</si>
  <si>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</si>
  <si>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</si>
  <si>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</si>
  <si>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</si>
  <si>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</si>
  <si>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</si>
  <si>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</si>
  <si>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</si>
  <si>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</si>
  <si>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</si>
  <si>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</si>
  <si>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</si>
  <si>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</si>
  <si>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</si>
  <si>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</si>
  <si>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</si>
  <si>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</si>
  <si>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</si>
  <si>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</si>
  <si>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</si>
  <si>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</si>
  <si>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</si>
  <si>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</si>
  <si>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</si>
  <si>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</si>
  <si>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</si>
  <si>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</si>
  <si>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</si>
  <si>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</si>
  <si>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</si>
  <si>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</si>
  <si>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</si>
  <si>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</si>
  <si>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</si>
  <si>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</si>
  <si>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</si>
  <si>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</si>
  <si>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</si>
  <si>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</si>
  <si>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</si>
  <si>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</si>
  <si>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</si>
  <si>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</si>
  <si>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</si>
  <si>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</si>
  <si>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</si>
  <si>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</si>
  <si>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</si>
  <si>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</si>
  <si>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</si>
  <si>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</si>
  <si>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</si>
  <si>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</si>
  <si>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</si>
  <si>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</si>
  <si>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</si>
  <si>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</si>
  <si>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</si>
  <si>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</si>
  <si>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</si>
  <si>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</si>
  <si>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</si>
  <si>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</si>
  <si>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</si>
  <si>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</si>
  <si>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</si>
  <si>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</si>
  <si>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</si>
  <si>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</si>
  <si>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</si>
  <si>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</si>
  <si>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</si>
  <si>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</si>
  <si>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</si>
  <si>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</si>
  <si>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</si>
  <si>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</si>
  <si>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</si>
  <si>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</si>
  <si>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</si>
  <si>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</si>
  <si>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</si>
  <si>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</si>
  <si>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</si>
  <si>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</si>
  <si>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</si>
  <si>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</si>
  <si>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</si>
  <si>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</si>
  <si>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</si>
  <si>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</si>
  <si>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</si>
  <si>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</si>
  <si>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</si>
  <si>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</si>
  <si>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</si>
  <si>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</si>
  <si>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</si>
  <si>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</si>
  <si>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</si>
  <si>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</si>
  <si>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</si>
  <si>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</si>
  <si>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</si>
  <si>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</si>
  <si>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</si>
  <si>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</si>
  <si>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</si>
  <si>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</si>
  <si>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</si>
  <si>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</si>
  <si>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</si>
  <si>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</si>
  <si>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</si>
  <si>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</si>
  <si>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</si>
  <si>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</si>
  <si>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</si>
  <si>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</si>
  <si>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</si>
  <si>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</si>
  <si>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</si>
  <si>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</si>
  <si>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</si>
  <si>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</si>
  <si>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</si>
  <si>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</si>
  <si>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</si>
  <si>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</si>
  <si>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</si>
  <si>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</si>
  <si>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</si>
  <si>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</si>
  <si>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</si>
  <si>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</si>
  <si>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</si>
  <si>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</si>
  <si>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</si>
  <si>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</si>
  <si>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</si>
  <si>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</si>
  <si>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</si>
  <si>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</si>
  <si>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</si>
  <si>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</si>
  <si>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</si>
  <si>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</si>
  <si>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</si>
  <si>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</si>
  <si>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</si>
  <si>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</si>
  <si>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</si>
  <si>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</si>
  <si>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</si>
  <si>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</si>
  <si>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</si>
  <si>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</si>
  <si>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</si>
  <si>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</si>
  <si>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</si>
  <si>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</si>
  <si>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</si>
  <si>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</si>
  <si>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</si>
  <si>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</si>
  <si>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</si>
  <si>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</si>
  <si>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</si>
  <si>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</si>
  <si>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</si>
  <si>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</si>
  <si>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</si>
  <si>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</si>
  <si>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</si>
  <si>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</si>
  <si>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</si>
  <si>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</si>
  <si>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</si>
  <si>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</si>
  <si>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</si>
  <si>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</si>
  <si>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</si>
  <si>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</si>
  <si>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</si>
  <si>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</si>
  <si>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</si>
  <si>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</si>
  <si>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</si>
  <si>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</si>
  <si>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</si>
  <si>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</si>
  <si>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</si>
  <si>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</si>
  <si>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</si>
  <si>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</si>
  <si>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</si>
  <si>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</si>
  <si>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</si>
  <si>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</si>
  <si>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</si>
  <si>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</si>
  <si>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</si>
  <si>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</si>
  <si>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</si>
  <si>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</si>
  <si>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</si>
  <si>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</si>
  <si>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</si>
  <si>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</si>
  <si>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</si>
  <si>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</si>
  <si>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</si>
  <si>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</si>
  <si>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</si>
  <si>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</si>
  <si>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</si>
  <si>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</si>
  <si>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</si>
  <si>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</si>
  <si>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</si>
  <si>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</si>
  <si>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</si>
  <si>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</si>
  <si>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</si>
  <si>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</si>
  <si>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</si>
  <si>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</si>
  <si>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</si>
  <si>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</si>
  <si>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</si>
  <si>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</si>
  <si>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</si>
  <si>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</si>
  <si>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</si>
  <si>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</si>
  <si>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</si>
  <si>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</si>
  <si>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</si>
  <si>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</si>
  <si>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</si>
  <si>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</si>
  <si>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</si>
  <si>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</si>
  <si>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</si>
  <si>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</si>
  <si>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</si>
  <si>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</si>
  <si>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</si>
  <si>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</si>
  <si>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</si>
  <si>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</si>
  <si>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</si>
  <si>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</si>
  <si>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</si>
  <si>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</si>
  <si>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</si>
  <si>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</si>
  <si>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</si>
  <si>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</si>
  <si>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</si>
  <si>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</si>
  <si>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</si>
  <si>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</si>
  <si>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</si>
  <si>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</si>
  <si>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</si>
  <si>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</si>
  <si>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</si>
  <si>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</si>
  <si>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</si>
  <si>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</si>
  <si>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</si>
  <si>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</si>
  <si>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</si>
  <si>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</si>
  <si>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</si>
  <si>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</si>
  <si>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</si>
  <si>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</si>
  <si>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</si>
  <si>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</si>
  <si>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</si>
  <si>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</si>
  <si>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</si>
  <si>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</si>
  <si>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</si>
  <si>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</si>
  <si>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</si>
  <si>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</si>
  <si>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</si>
  <si>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</si>
  <si>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</si>
  <si>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</si>
  <si>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</si>
  <si>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</si>
  <si>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</si>
  <si>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</si>
  <si>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</si>
  <si>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</si>
  <si>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</si>
  <si>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</si>
  <si>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</si>
  <si>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</si>
  <si>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</si>
  <si>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</si>
  <si>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</si>
  <si>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</si>
  <si>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</si>
  <si>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</si>
  <si>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</si>
  <si>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</si>
  <si>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</si>
  <si>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</si>
  <si>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</si>
  <si>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</si>
  <si>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</si>
  <si>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</si>
  <si>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</si>
  <si>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</si>
  <si>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</si>
  <si>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</si>
  <si>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</si>
  <si>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</si>
  <si>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</si>
  <si>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</si>
  <si>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</si>
  <si>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</si>
  <si>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</si>
  <si>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</si>
  <si>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</si>
  <si>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</si>
  <si>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</si>
  <si>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</si>
  <si>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</si>
  <si>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</si>
  <si>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</si>
  <si>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</si>
  <si>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</si>
  <si>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</si>
  <si>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</si>
  <si>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</si>
  <si>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</si>
  <si>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</si>
  <si>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</si>
  <si>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</si>
  <si>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</si>
  <si>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</si>
  <si>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</si>
  <si>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</si>
  <si>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</si>
  <si>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</si>
  <si>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</si>
  <si>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</si>
  <si>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</si>
  <si>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</si>
  <si>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</si>
  <si>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</si>
  <si>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</si>
  <si>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</si>
  <si>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</si>
  <si>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</si>
  <si>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</si>
  <si>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</si>
  <si>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</si>
  <si>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</si>
  <si>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</si>
  <si>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</si>
  <si>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</si>
  <si>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</si>
  <si>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</si>
  <si>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</si>
  <si>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</si>
  <si>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</si>
  <si>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</si>
  <si>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</si>
  <si>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</si>
  <si>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</si>
  <si>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</si>
  <si>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</si>
  <si>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</si>
  <si>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</si>
  <si>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</si>
  <si>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</si>
  <si>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</si>
  <si>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</si>
  <si>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</si>
  <si>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</si>
  <si>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</si>
  <si>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</si>
  <si>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</si>
  <si>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</si>
  <si>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</si>
  <si>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</si>
  <si>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</si>
  <si>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</si>
  <si>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</si>
  <si>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</si>
  <si>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</si>
  <si>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</si>
  <si>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</si>
  <si>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</si>
  <si>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</si>
  <si>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</si>
  <si>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</si>
  <si>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</si>
  <si>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</si>
  <si>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</si>
  <si>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</si>
  <si>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</si>
  <si>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</si>
  <si>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</si>
  <si>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</si>
  <si>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</si>
  <si>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</si>
  <si>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</si>
  <si>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</si>
  <si>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</si>
  <si>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</si>
  <si>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</si>
  <si>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</si>
  <si>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</si>
  <si>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</si>
  <si>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</si>
  <si>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</si>
  <si>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</si>
  <si>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</si>
  <si>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</si>
  <si>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</si>
  <si>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</si>
  <si>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</si>
  <si>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</si>
  <si>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</si>
  <si>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</si>
  <si>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</si>
  <si>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</si>
  <si>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</si>
  <si>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</si>
  <si>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</si>
  <si>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</si>
  <si>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</si>
  <si>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</si>
  <si>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</si>
  <si>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</si>
  <si>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</si>
  <si>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</si>
  <si>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</si>
  <si>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</si>
  <si>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</si>
  <si>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</si>
  <si>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</si>
  <si>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</si>
  <si>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</si>
  <si>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</si>
  <si>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</si>
  <si>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</si>
  <si>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</si>
  <si>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</si>
  <si>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</si>
  <si>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</si>
  <si>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</si>
  <si>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</si>
  <si>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</si>
  <si>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</si>
  <si>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</si>
  <si>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</si>
  <si>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</si>
  <si>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</si>
  <si>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</si>
  <si>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</si>
  <si>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</si>
  <si>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</si>
  <si>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</si>
  <si>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</si>
  <si>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</si>
  <si>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</si>
  <si>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</si>
  <si>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</si>
  <si>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</si>
  <si>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</si>
  <si>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</si>
  <si>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</si>
  <si>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</si>
  <si>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</si>
  <si>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</si>
  <si>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</si>
  <si>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</si>
  <si>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</si>
  <si>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</si>
  <si>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</si>
  <si>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</si>
  <si>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</si>
  <si>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</si>
  <si>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</si>
  <si>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</si>
  <si>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</si>
  <si>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</si>
  <si>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</si>
  <si>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</si>
  <si>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</si>
  <si>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</si>
  <si>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</si>
  <si>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</si>
  <si>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</si>
  <si>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</si>
  <si>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</si>
  <si>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</si>
  <si>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</si>
  <si>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</si>
  <si>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</si>
  <si>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</si>
  <si>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</si>
  <si>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</si>
  <si>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</si>
  <si>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</si>
  <si>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</si>
  <si>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</si>
  <si>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</si>
  <si>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</si>
  <si>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</si>
  <si>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</si>
  <si>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</si>
  <si>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</si>
  <si>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</si>
  <si>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</si>
  <si>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</si>
  <si>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</si>
  <si>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</si>
  <si>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</si>
  <si>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</si>
  <si>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</si>
  <si>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</si>
  <si>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</si>
  <si>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</si>
  <si>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</si>
  <si>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</si>
  <si>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</si>
  <si>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</si>
  <si>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</si>
  <si>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</si>
  <si>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</si>
  <si>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</si>
  <si>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</si>
  <si>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</si>
  <si>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</si>
  <si>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</si>
  <si>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</si>
  <si>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</si>
  <si>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</si>
  <si>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</si>
  <si>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</si>
  <si>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</si>
  <si>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</si>
  <si>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</si>
  <si>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</si>
  <si>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</si>
  <si>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</si>
  <si>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</si>
  <si>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</si>
  <si>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</si>
  <si>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</si>
  <si>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</si>
  <si>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</si>
  <si>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</si>
  <si>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</si>
  <si>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</si>
  <si>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</si>
  <si>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</si>
  <si>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</si>
  <si>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</si>
  <si>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</si>
  <si>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</si>
  <si>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</si>
  <si>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</si>
  <si>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</si>
  <si>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</si>
  <si>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</si>
  <si>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</si>
  <si>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</si>
  <si>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</si>
  <si>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</si>
  <si>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</si>
  <si>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</si>
  <si>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</si>
  <si>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</si>
  <si>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</si>
  <si>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</si>
  <si>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</si>
  <si>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</si>
  <si>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</si>
  <si>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</si>
  <si>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</si>
  <si>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</si>
  <si>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</si>
  <si>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</si>
  <si>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</si>
  <si>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</si>
  <si>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</si>
  <si>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</si>
  <si>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</si>
  <si>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</si>
  <si>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</si>
  <si>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</si>
  <si>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</si>
  <si>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</si>
  <si>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</si>
  <si>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</si>
  <si>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</si>
  <si>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</si>
  <si>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</si>
  <si>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</si>
  <si>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</si>
  <si>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</si>
  <si>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</si>
  <si>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</si>
  <si>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</si>
  <si>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</si>
  <si>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</si>
  <si>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</si>
  <si>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</si>
  <si>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</si>
  <si>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</si>
  <si>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</si>
  <si>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</si>
  <si>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</si>
  <si>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</si>
  <si>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</si>
  <si>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</si>
  <si>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</si>
  <si>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</si>
  <si>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</si>
  <si>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</si>
  <si>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</si>
  <si>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</si>
  <si>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</si>
  <si>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</si>
  <si>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</si>
  <si>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</si>
  <si>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</si>
  <si>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</si>
  <si>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</si>
  <si>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</si>
  <si>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</si>
  <si>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</si>
  <si>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</si>
  <si>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</si>
  <si>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</si>
  <si>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</si>
  <si>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</si>
  <si>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</si>
  <si>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</si>
  <si>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</si>
  <si>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</si>
  <si>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</si>
  <si>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</si>
  <si>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</si>
  <si>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</si>
  <si>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</si>
  <si>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</si>
  <si>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</si>
  <si>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</si>
  <si>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</si>
  <si>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</si>
  <si>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</si>
  <si>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</si>
  <si>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</si>
  <si>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</si>
  <si>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</si>
  <si>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</si>
  <si>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</si>
  <si>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</si>
  <si>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</si>
  <si>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</si>
  <si>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</si>
  <si>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</si>
  <si>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</si>
  <si>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</si>
  <si>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</si>
  <si>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</si>
  <si>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</si>
  <si>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</si>
  <si>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</si>
  <si>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</si>
  <si>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</si>
  <si>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</si>
  <si>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</si>
  <si>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</si>
  <si>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</si>
  <si>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</si>
  <si>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</si>
  <si>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</si>
  <si>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</si>
  <si>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</si>
  <si>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</si>
  <si>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</si>
  <si>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</si>
  <si>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</si>
  <si>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</si>
  <si>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</si>
  <si>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</si>
  <si>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</si>
  <si>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</si>
  <si>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</si>
  <si>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</si>
  <si>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</si>
  <si>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</si>
  <si>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</si>
  <si>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</si>
  <si>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</si>
  <si>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</si>
  <si>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</si>
  <si>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</si>
  <si>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</si>
  <si>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</si>
  <si>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</si>
  <si>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</si>
  <si>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</si>
  <si>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</si>
  <si>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</si>
  <si>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</si>
  <si>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</si>
  <si>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</si>
  <si>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</si>
  <si>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</si>
  <si>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</si>
  <si>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</si>
  <si>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</si>
  <si>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</si>
  <si>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</si>
  <si>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</si>
  <si>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</si>
  <si>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</si>
  <si>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</si>
  <si>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</si>
  <si>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</si>
  <si>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</si>
  <si>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</si>
  <si>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</si>
  <si>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</si>
  <si>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</si>
  <si>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</si>
  <si>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</si>
  <si>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</si>
  <si>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</si>
  <si>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</si>
  <si>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</si>
  <si>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</si>
  <si>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</si>
  <si>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</si>
  <si>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</si>
  <si>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</si>
  <si>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</si>
  <si>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</si>
  <si>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</si>
  <si>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</si>
  <si>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</si>
  <si>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</si>
  <si>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</si>
  <si>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</si>
  <si>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</si>
  <si>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</si>
  <si>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</si>
  <si>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</si>
  <si>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</si>
  <si>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</si>
  <si>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</si>
  <si>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</si>
  <si>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</si>
  <si>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</si>
  <si>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</si>
  <si>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</si>
  <si>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</si>
  <si>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</si>
  <si>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</si>
  <si>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</si>
  <si>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</si>
  <si>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</si>
  <si>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</si>
  <si>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</si>
  <si>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</si>
  <si>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</si>
  <si>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</si>
  <si>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</si>
  <si>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</si>
  <si>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</si>
  <si>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</si>
  <si>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</si>
  <si>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</si>
  <si>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</si>
  <si>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</si>
  <si>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</si>
  <si>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</si>
  <si>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</si>
  <si>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</si>
  <si>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</si>
  <si>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</si>
  <si>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</si>
  <si>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</si>
  <si>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</si>
  <si>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</si>
  <si>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</si>
  <si>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</si>
  <si>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</si>
  <si>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</si>
  <si>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</si>
  <si>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</si>
  <si>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</si>
  <si>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</si>
  <si>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</si>
  <si>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</si>
  <si>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</si>
  <si>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</si>
  <si>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</si>
  <si>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</si>
  <si>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</si>
  <si>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</si>
  <si>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</si>
  <si>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</si>
  <si>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</si>
  <si>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</si>
  <si>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</si>
  <si>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</si>
  <si>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</si>
  <si>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</si>
  <si>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</si>
  <si>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</si>
  <si>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</si>
  <si>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</si>
  <si>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</si>
  <si>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</si>
  <si>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</si>
  <si>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</si>
  <si>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</si>
  <si>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</si>
  <si>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</si>
  <si>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</si>
  <si>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</si>
  <si>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</si>
  <si>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</si>
  <si>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</si>
  <si>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</si>
  <si>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</si>
  <si>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</si>
  <si>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</si>
  <si>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</si>
  <si>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</si>
  <si>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</si>
  <si>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</si>
  <si>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</si>
  <si>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</si>
  <si>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</si>
  <si>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</si>
  <si>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</si>
  <si>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</si>
  <si>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</si>
  <si>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</si>
  <si>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</si>
  <si>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</si>
  <si>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</si>
  <si>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</si>
  <si>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</si>
  <si>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</si>
  <si>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</si>
  <si>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</si>
  <si>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</si>
  <si>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</si>
  <si>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</si>
  <si>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</si>
  <si>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</si>
  <si>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</si>
  <si>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</si>
  <si>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</si>
  <si>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</si>
  <si>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</si>
  <si>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</si>
  <si>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</si>
  <si>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</si>
  <si>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</si>
  <si>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</si>
  <si>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</si>
  <si>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</si>
  <si>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</si>
  <si>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</si>
  <si>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</si>
  <si>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</si>
  <si>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</si>
  <si>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</si>
  <si>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</si>
  <si>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</si>
  <si>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</si>
  <si>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</si>
  <si>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</si>
  <si>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</si>
  <si>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</si>
  <si>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</si>
  <si>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</si>
  <si>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</si>
  <si>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</si>
  <si>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</si>
  <si>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</si>
  <si>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</si>
  <si>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</si>
  <si>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</si>
  <si>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</si>
  <si>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</si>
  <si>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</si>
  <si>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</si>
  <si>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</si>
  <si>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</si>
  <si>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</si>
  <si>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</si>
  <si>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</si>
  <si>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</si>
  <si>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</si>
  <si>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</si>
  <si>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</si>
  <si>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</si>
  <si>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</si>
  <si>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</si>
  <si>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</si>
  <si>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</si>
  <si>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</si>
  <si>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</si>
  <si>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</si>
  <si>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</si>
  <si>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</si>
  <si>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</si>
  <si>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</si>
  <si>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</si>
  <si>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</si>
  <si>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</si>
  <si>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</si>
  <si>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</si>
  <si>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</si>
  <si>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</si>
  <si>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</si>
  <si>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</si>
  <si>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</si>
  <si>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</si>
  <si>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</si>
  <si>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</si>
  <si>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</si>
  <si>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</si>
  <si>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</si>
  <si>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</si>
  <si>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</si>
  <si>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</si>
  <si>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</si>
  <si>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</si>
  <si>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</si>
  <si>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</si>
  <si>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</si>
  <si>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</si>
  <si>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</si>
  <si>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</si>
  <si>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</si>
  <si>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</si>
  <si>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</si>
  <si>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</si>
  <si>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</si>
  <si>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</si>
  <si>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</si>
  <si>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</si>
  <si>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</si>
  <si>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</si>
  <si>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</si>
  <si>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</si>
  <si>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</si>
  <si>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</si>
  <si>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</si>
  <si>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</si>
  <si>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</si>
  <si>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</si>
  <si>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</si>
  <si>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</si>
  <si>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</si>
  <si>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</si>
  <si>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</si>
  <si>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</si>
  <si>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</si>
  <si>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</si>
  <si>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</si>
  <si>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</si>
  <si>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</si>
  <si>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</si>
  <si>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</si>
  <si>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</si>
  <si>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</si>
  <si>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</si>
  <si>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</si>
  <si>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</si>
  <si>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</si>
  <si>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</si>
  <si>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</si>
  <si>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</si>
  <si>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</si>
  <si>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</si>
  <si>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</si>
  <si>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</si>
  <si>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</si>
  <si>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</si>
  <si>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</si>
  <si>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</si>
  <si>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</si>
  <si>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</si>
  <si>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</si>
  <si>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</si>
  <si>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</si>
  <si>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</si>
  <si>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</si>
  <si>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</si>
  <si>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</si>
  <si>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</si>
  <si>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</si>
  <si>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</si>
  <si>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</si>
  <si>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</si>
  <si>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</si>
  <si>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</si>
  <si>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</si>
  <si>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</si>
  <si>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</si>
  <si>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</si>
  <si>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</si>
  <si>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</si>
  <si>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</si>
  <si>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</si>
  <si>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</si>
  <si>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</si>
  <si>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</si>
  <si>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</si>
  <si>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</si>
  <si>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</si>
  <si>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</si>
  <si>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</si>
  <si>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</si>
  <si>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</si>
  <si>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</si>
  <si>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</si>
  <si>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</si>
  <si>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</si>
  <si>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</si>
  <si>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</si>
  <si>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</si>
  <si>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</si>
  <si>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</si>
  <si>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</si>
  <si>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</si>
  <si>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</si>
  <si>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</si>
  <si>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</si>
  <si>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</si>
  <si>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</si>
  <si>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</si>
  <si>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</si>
  <si>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</si>
  <si>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</si>
  <si>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</si>
  <si>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</si>
  <si>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</si>
  <si>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</si>
  <si>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</si>
  <si>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</si>
  <si>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</si>
  <si>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</si>
  <si>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</si>
  <si>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</si>
  <si>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</si>
  <si>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</si>
  <si>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</si>
  <si>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</si>
  <si>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</si>
  <si>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</si>
  <si>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</si>
  <si>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</si>
  <si>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</si>
  <si>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</si>
  <si>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</si>
  <si>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</si>
  <si>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</si>
  <si>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</si>
  <si>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</si>
  <si>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</si>
  <si>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</si>
  <si>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</si>
  <si>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</si>
  <si>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</si>
  <si>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</si>
  <si>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</si>
  <si>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</si>
  <si>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</si>
  <si>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</si>
  <si>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</si>
  <si>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</si>
  <si>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</si>
  <si>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</si>
  <si>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</si>
  <si>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</si>
  <si>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</si>
  <si>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</si>
  <si>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</si>
  <si>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</si>
  <si>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</si>
  <si>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</si>
  <si>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</si>
  <si>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</si>
  <si>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</si>
  <si>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</si>
  <si>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</si>
  <si>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</si>
  <si>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</si>
  <si>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</si>
  <si>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</si>
  <si>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</si>
  <si>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</si>
  <si>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</si>
  <si>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</si>
  <si>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</si>
  <si>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</si>
  <si>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</si>
  <si>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</si>
  <si>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</si>
  <si>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</si>
  <si>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</si>
  <si>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</si>
  <si>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</si>
  <si>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</si>
  <si>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</si>
  <si>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</si>
  <si>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</si>
  <si>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</si>
  <si>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</si>
  <si>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</si>
  <si>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</si>
  <si>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</si>
  <si>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</si>
  <si>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</si>
  <si>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</si>
  <si>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</si>
  <si>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</si>
  <si>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</si>
  <si>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</si>
  <si>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</si>
  <si>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</si>
  <si>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</si>
  <si>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</si>
  <si>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</si>
  <si>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</si>
  <si>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</si>
  <si>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</si>
  <si>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</si>
  <si>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</si>
  <si>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</si>
  <si>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</si>
  <si>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</si>
  <si>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</si>
  <si>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</si>
  <si>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</si>
  <si>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</si>
  <si>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</si>
  <si>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</si>
  <si>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</si>
  <si>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</si>
  <si>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</si>
  <si>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</si>
  <si>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</si>
  <si>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</si>
  <si>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</si>
  <si>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</si>
  <si>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</si>
  <si>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</si>
  <si>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</si>
  <si>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</si>
  <si>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</si>
  <si>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</si>
  <si>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</si>
  <si>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</si>
  <si>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</si>
  <si>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</si>
  <si>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</si>
  <si>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</si>
  <si>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</si>
  <si>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</si>
  <si>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</si>
  <si>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</si>
  <si>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</si>
  <si>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</si>
  <si>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</si>
  <si>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</si>
  <si>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</si>
  <si>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</si>
  <si>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</si>
  <si>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</si>
  <si>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</si>
  <si>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</si>
  <si>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</si>
  <si>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</si>
  <si>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</si>
  <si>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</si>
  <si>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</si>
  <si>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</si>
  <si>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</si>
  <si>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</si>
  <si>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</si>
  <si>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</si>
  <si>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</si>
  <si>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</si>
  <si>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</si>
  <si>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</si>
  <si>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</si>
  <si>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</si>
  <si>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</si>
  <si>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</si>
  <si>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</si>
  <si>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</si>
  <si>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</si>
  <si>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</si>
  <si>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</si>
  <si>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</si>
  <si>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</si>
  <si>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</si>
  <si>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</si>
  <si>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</si>
  <si>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</si>
  <si>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</si>
  <si>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</si>
  <si>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</si>
  <si>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</si>
  <si>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</si>
  <si>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</si>
  <si>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</si>
  <si>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</si>
  <si>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</si>
  <si>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</si>
  <si>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</si>
  <si>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</si>
  <si>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</si>
  <si>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</si>
  <si>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</si>
  <si>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</si>
  <si>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</si>
  <si>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</si>
  <si>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</si>
  <si>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</si>
  <si>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</si>
  <si>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</si>
  <si>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</si>
  <si>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</si>
  <si>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</si>
  <si>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</si>
  <si>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</si>
  <si>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</si>
  <si>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</si>
  <si>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</si>
  <si>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</si>
  <si>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</si>
  <si>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</si>
  <si>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</si>
  <si>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</si>
  <si>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</si>
  <si>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</si>
  <si>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</si>
  <si>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</si>
  <si>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</si>
  <si>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</si>
  <si>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</si>
  <si>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</si>
  <si>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</si>
  <si>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</si>
  <si>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</si>
  <si>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</si>
  <si>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</si>
  <si>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</si>
  <si>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</si>
  <si>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</si>
  <si>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</si>
  <si>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</si>
  <si>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</si>
  <si>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</si>
  <si>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</si>
  <si>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</si>
  <si>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</si>
  <si>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</si>
  <si>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</si>
  <si>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</si>
  <si>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</si>
  <si>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</si>
  <si>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</si>
  <si>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</si>
  <si>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</si>
  <si>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</si>
  <si>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</si>
  <si>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</si>
  <si>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</si>
  <si>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</si>
  <si>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</si>
  <si>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</si>
  <si>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</si>
  <si>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</si>
  <si>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</si>
  <si>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</si>
  <si>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</si>
  <si>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</si>
  <si>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</si>
  <si>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</si>
  <si>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</si>
  <si>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</si>
  <si>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</si>
  <si>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</si>
  <si>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</si>
  <si>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</si>
  <si>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</si>
  <si>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</si>
  <si>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</si>
  <si>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</si>
  <si>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</si>
  <si>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</si>
  <si>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</si>
  <si>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</si>
  <si>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</si>
  <si>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</si>
  <si>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</si>
  <si>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</si>
  <si>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</si>
  <si>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</si>
  <si>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</si>
  <si>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</si>
  <si>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</si>
  <si>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</si>
  <si>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</si>
  <si>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</si>
  <si>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</si>
  <si>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</si>
  <si>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</si>
  <si>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</si>
  <si>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</si>
  <si>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</si>
  <si>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</si>
  <si>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</si>
  <si>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</si>
  <si>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</si>
  <si>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</si>
  <si>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</si>
  <si>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</si>
  <si>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</si>
  <si>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</si>
  <si>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</si>
  <si>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</si>
  <si>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</si>
  <si>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</si>
  <si>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</si>
  <si>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</si>
  <si>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</si>
  <si>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</si>
  <si>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</si>
  <si>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</si>
  <si>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</si>
  <si>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</si>
  <si>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</si>
  <si>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</si>
  <si>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</si>
  <si>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</si>
  <si>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</si>
  <si>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</si>
  <si>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</si>
  <si>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</si>
  <si>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</si>
  <si>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</si>
  <si>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</si>
  <si>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</si>
  <si>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</si>
  <si>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</si>
  <si>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</si>
  <si>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</si>
  <si>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</si>
  <si>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</si>
  <si>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</si>
  <si>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</si>
  <si>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</si>
  <si>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</si>
  <si>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</si>
  <si>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</si>
  <si>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</si>
  <si>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</si>
  <si>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</si>
  <si>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</si>
  <si>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</si>
  <si>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</si>
  <si>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</si>
  <si>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</si>
  <si>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</si>
  <si>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</si>
  <si>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</si>
  <si>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</si>
  <si>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</si>
  <si>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</si>
  <si>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</si>
  <si>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</si>
  <si>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</si>
  <si>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</si>
  <si>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</si>
  <si>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</si>
  <si>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</si>
  <si>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</si>
  <si>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</si>
  <si>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</si>
  <si>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</si>
  <si>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</si>
  <si>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</si>
  <si>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</si>
  <si>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</si>
  <si>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</si>
  <si>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</si>
  <si>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</si>
  <si>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</si>
  <si>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</si>
  <si>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</si>
  <si>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</si>
  <si>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</si>
  <si>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</si>
  <si>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</si>
  <si>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</si>
  <si>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</si>
  <si>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</si>
  <si>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</si>
  <si>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</si>
  <si>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</si>
  <si>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</si>
  <si>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</si>
  <si>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</si>
  <si>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</si>
  <si>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</si>
  <si>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</si>
  <si>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</si>
  <si>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</si>
  <si>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</si>
  <si>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</si>
  <si>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</si>
  <si>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</si>
  <si>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</si>
  <si>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</si>
  <si>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</si>
  <si>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</si>
  <si>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</si>
  <si>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</si>
  <si>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</si>
  <si>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</si>
  <si>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</si>
  <si>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</si>
  <si>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</si>
  <si>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</si>
  <si>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</si>
  <si>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</si>
  <si>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</si>
  <si>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</si>
  <si>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</si>
  <si>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</si>
  <si>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</si>
  <si>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</si>
  <si>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</si>
  <si>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</si>
  <si>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</si>
  <si>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</si>
  <si>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</si>
  <si>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</si>
  <si>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</si>
  <si>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</si>
  <si>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</si>
  <si>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</si>
  <si>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</si>
  <si>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</si>
  <si>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</si>
  <si>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</si>
  <si>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</si>
  <si>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</si>
  <si>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</si>
  <si>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</si>
  <si>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</si>
  <si>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</si>
  <si>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</si>
  <si>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</si>
  <si>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</si>
  <si>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</si>
  <si>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</si>
  <si>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</si>
  <si>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</si>
  <si>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</si>
  <si>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</si>
  <si>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</si>
  <si>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</si>
  <si>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</si>
  <si>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</si>
  <si>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</si>
  <si>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</si>
  <si>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</si>
  <si>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</si>
  <si>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</si>
  <si>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</si>
  <si>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</si>
  <si>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</si>
  <si>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</si>
  <si>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</si>
  <si>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</si>
  <si>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</si>
  <si>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</si>
  <si>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</si>
  <si>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</si>
  <si>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</si>
  <si>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</si>
  <si>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</si>
  <si>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</si>
  <si>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</si>
  <si>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</si>
  <si>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</si>
  <si>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</si>
  <si>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</si>
  <si>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</si>
  <si>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</si>
  <si>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</si>
  <si>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</si>
  <si>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</si>
  <si>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</si>
  <si>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</si>
  <si>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</si>
  <si>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</si>
  <si>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</si>
  <si>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</si>
  <si>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</si>
  <si>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</si>
  <si>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</si>
  <si>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</si>
  <si>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</si>
  <si>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</si>
  <si>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</si>
  <si>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</si>
  <si>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</si>
  <si>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</si>
  <si>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</si>
  <si>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</si>
  <si>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</si>
  <si>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</si>
  <si>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</si>
  <si>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</si>
  <si>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</si>
  <si>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</si>
  <si>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</si>
  <si>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</si>
  <si>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</si>
  <si>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</si>
  <si>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</si>
  <si>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</si>
  <si>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</si>
  <si>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</si>
  <si>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</si>
  <si>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</si>
  <si>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</si>
  <si>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</si>
  <si>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</si>
  <si>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</si>
  <si>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</si>
  <si>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</si>
  <si>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</si>
  <si>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</si>
  <si>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</si>
  <si>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</si>
  <si>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</si>
  <si>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</si>
  <si>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</si>
  <si>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</si>
  <si>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</si>
  <si>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</si>
  <si>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</si>
  <si>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</si>
  <si>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</si>
  <si>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</si>
  <si>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</si>
  <si>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</si>
  <si>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</si>
  <si>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</si>
  <si>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</si>
  <si>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</si>
  <si>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</si>
  <si>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</si>
  <si>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</si>
  <si>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</si>
  <si>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</si>
  <si>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</si>
  <si>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</si>
  <si>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</si>
  <si>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</si>
  <si>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</si>
  <si>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</si>
  <si>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</si>
  <si>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</si>
  <si>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</si>
  <si>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</si>
  <si>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</si>
  <si>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</si>
  <si>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</si>
  <si>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</si>
  <si>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</si>
  <si>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</si>
  <si>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</si>
  <si>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</si>
  <si>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</si>
  <si>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</si>
  <si>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</si>
  <si>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</si>
  <si>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</si>
  <si>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</si>
  <si>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</si>
  <si>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</si>
  <si>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</si>
  <si>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</si>
  <si>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</si>
  <si>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</si>
  <si>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</si>
  <si>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</si>
  <si>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</si>
  <si>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</si>
  <si>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</si>
  <si>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</si>
  <si>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</si>
  <si>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</si>
  <si>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</si>
  <si>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</si>
  <si>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</si>
  <si>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</si>
  <si>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</si>
  <si>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</si>
  <si>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</si>
  <si>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</si>
  <si>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</si>
  <si>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</si>
  <si>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</si>
  <si>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</si>
  <si>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</si>
  <si>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</si>
  <si>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</si>
  <si>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</si>
  <si>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</si>
  <si>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</si>
  <si>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</si>
  <si>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</si>
  <si>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</si>
  <si>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</si>
  <si>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</si>
  <si>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</si>
  <si>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</si>
  <si>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</si>
  <si>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</si>
  <si>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</si>
  <si>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</si>
  <si>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</si>
  <si>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</si>
  <si>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</si>
  <si>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</si>
  <si>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</si>
  <si>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</si>
  <si>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</si>
  <si>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</si>
  <si>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</si>
  <si>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</si>
  <si>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</si>
  <si>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</si>
  <si>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</si>
  <si>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</si>
  <si>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</si>
  <si>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</si>
  <si>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</si>
  <si>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</si>
  <si>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</si>
  <si>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</si>
  <si>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</si>
  <si>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</si>
  <si>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</si>
  <si>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</si>
  <si>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</si>
  <si>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</si>
  <si>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</si>
  <si>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</si>
  <si>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</si>
  <si>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</si>
  <si>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</si>
  <si>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</si>
  <si>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</si>
  <si>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</si>
  <si>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</si>
  <si>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</si>
  <si>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</si>
  <si>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</si>
  <si>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</si>
  <si>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</si>
  <si>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</si>
  <si>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</si>
  <si>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</si>
  <si>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</si>
  <si>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</si>
  <si>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</si>
  <si>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</si>
  <si>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</si>
  <si>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</si>
  <si>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</si>
  <si>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</si>
  <si>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</si>
  <si>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</si>
  <si>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</si>
  <si>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</si>
  <si>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</si>
  <si>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</si>
  <si>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</si>
  <si>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</si>
  <si>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</si>
  <si>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</si>
  <si>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</si>
  <si>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</si>
  <si>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</si>
  <si>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</si>
  <si>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</si>
  <si>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</si>
  <si>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</si>
  <si>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</si>
  <si>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</si>
  <si>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</si>
  <si>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</si>
  <si>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</si>
  <si>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</si>
  <si>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</si>
  <si>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</si>
  <si>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</si>
  <si>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</si>
  <si>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</si>
  <si>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</si>
  <si>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</si>
  <si>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</si>
  <si>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</si>
  <si>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</si>
  <si>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</si>
  <si>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</si>
  <si>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</si>
  <si>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</si>
  <si>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</si>
  <si>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</si>
  <si>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</si>
  <si>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</si>
  <si>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</si>
  <si>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</si>
  <si>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</si>
  <si>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</si>
  <si>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</si>
  <si>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</si>
  <si>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</si>
  <si>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</si>
  <si>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</si>
  <si>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</si>
  <si>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</si>
  <si>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</si>
  <si>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</si>
  <si>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</si>
  <si>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</si>
  <si>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</si>
  <si>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</si>
  <si>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</si>
  <si>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</si>
  <si>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</si>
  <si>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</si>
  <si>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</si>
  <si>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</si>
  <si>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</si>
  <si>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</si>
  <si>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</si>
  <si>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</si>
  <si>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</si>
  <si>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</si>
  <si>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</si>
  <si>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</si>
  <si>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</si>
  <si>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</si>
  <si>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</si>
  <si>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</si>
  <si>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</si>
  <si>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</si>
  <si>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</si>
  <si>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</si>
  <si>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</si>
  <si>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</si>
  <si>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</si>
  <si>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</si>
  <si>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</si>
  <si>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</si>
  <si>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</si>
  <si>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</si>
  <si>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</si>
  <si>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</si>
  <si>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</si>
  <si>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</si>
  <si>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</si>
  <si>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</si>
  <si>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</si>
  <si>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</si>
  <si>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</si>
  <si>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</si>
  <si>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</si>
  <si>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</si>
  <si>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</si>
  <si>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</si>
  <si>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</si>
  <si>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</si>
  <si>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</si>
  <si>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</si>
  <si>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</si>
  <si>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</si>
  <si>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</si>
  <si>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</si>
  <si>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</si>
  <si>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</si>
  <si>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</si>
  <si>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</si>
  <si>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</si>
  <si>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</si>
  <si>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</si>
  <si>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</si>
  <si>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</si>
  <si>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</si>
  <si>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</si>
  <si>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</si>
  <si>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</si>
  <si>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</si>
  <si>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</si>
  <si>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</si>
  <si>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</si>
  <si>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</si>
  <si>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</si>
  <si>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</si>
  <si>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</si>
  <si>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</si>
  <si>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</si>
  <si>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</si>
  <si>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</si>
  <si>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</si>
  <si>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</si>
  <si>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</si>
  <si>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</si>
  <si>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</si>
  <si>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</si>
  <si>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</si>
  <si>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</si>
  <si>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</si>
  <si>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</si>
  <si>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</si>
  <si>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</si>
  <si>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</si>
  <si>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</si>
  <si>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</si>
  <si>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</si>
  <si>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</si>
  <si>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</si>
  <si>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</si>
  <si>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</si>
  <si>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</si>
  <si>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</si>
  <si>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</si>
  <si>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</si>
  <si>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</si>
  <si>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</si>
  <si>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</si>
  <si>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</si>
  <si>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</si>
  <si>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</si>
  <si>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</si>
  <si>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</si>
  <si>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</si>
  <si>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</si>
  <si>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</si>
  <si>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</si>
  <si>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</si>
  <si>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</si>
  <si>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</si>
  <si>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</si>
  <si>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</si>
  <si>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</si>
  <si>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</si>
  <si>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</si>
  <si>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</si>
  <si>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</si>
  <si>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</si>
  <si>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</si>
  <si>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</si>
  <si>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</si>
  <si>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</si>
  <si>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</si>
  <si>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</si>
  <si>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</si>
  <si>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</si>
  <si>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</si>
  <si>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</si>
  <si>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</si>
  <si>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</si>
  <si>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</si>
  <si>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</si>
  <si>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</si>
  <si>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</si>
  <si>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</si>
  <si>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</si>
  <si>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</si>
  <si>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</si>
  <si>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</si>
  <si>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</si>
  <si>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</si>
  <si>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</si>
  <si>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</si>
  <si>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</si>
  <si>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</si>
  <si>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</si>
  <si>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</si>
  <si>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</si>
  <si>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</si>
  <si>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</si>
  <si>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</si>
  <si>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</si>
  <si>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</si>
  <si>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</si>
  <si>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</si>
  <si>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</si>
  <si>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</si>
  <si>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</si>
  <si>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</si>
  <si>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</si>
  <si>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</si>
  <si>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</si>
  <si>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</si>
  <si>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</si>
  <si>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</si>
  <si>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</si>
  <si>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</si>
  <si>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</si>
  <si>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</si>
  <si>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</si>
  <si>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</si>
  <si>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</si>
  <si>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</si>
  <si>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</si>
  <si>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</si>
  <si>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</si>
  <si>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</si>
  <si>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</si>
  <si>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</si>
  <si>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</si>
  <si>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</si>
  <si>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</si>
  <si>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</si>
  <si>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</si>
  <si>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</si>
  <si>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</si>
  <si>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</si>
  <si>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</si>
  <si>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</si>
  <si>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</si>
  <si>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</si>
  <si>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</si>
  <si>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</si>
  <si>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</si>
  <si>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</si>
  <si>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</si>
  <si>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</si>
  <si>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</si>
  <si>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</si>
  <si>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</si>
  <si>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</si>
  <si>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</si>
  <si>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</si>
  <si>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</si>
  <si>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</si>
  <si>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</si>
  <si>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</si>
  <si>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</si>
  <si>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</si>
  <si>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</si>
  <si>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</si>
  <si>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</si>
  <si>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</si>
  <si>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</si>
  <si>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</si>
  <si>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</si>
  <si>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</si>
  <si>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</si>
  <si>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</si>
  <si>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</si>
  <si>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</si>
  <si>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</si>
  <si>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</si>
  <si>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</si>
  <si>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</si>
  <si>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</si>
  <si>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</si>
  <si>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</si>
  <si>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</si>
  <si>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</si>
  <si>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</si>
  <si>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</si>
  <si>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</si>
  <si>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</si>
  <si>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</si>
  <si>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</si>
  <si>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</si>
  <si>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</si>
  <si>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</si>
  <si>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</si>
  <si>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</si>
  <si>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</si>
  <si>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</si>
  <si>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</si>
  <si>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</si>
  <si>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</si>
  <si>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</si>
  <si>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</si>
  <si>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</si>
  <si>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</si>
  <si>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</si>
  <si>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</si>
  <si>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</si>
  <si>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</si>
  <si>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</si>
  <si>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</si>
  <si>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</si>
  <si>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</si>
  <si>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</si>
  <si>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</si>
  <si>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</si>
  <si>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</si>
  <si>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</si>
  <si>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</si>
  <si>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</si>
  <si>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</si>
  <si>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</si>
  <si>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</si>
  <si>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</si>
  <si>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</si>
  <si>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</si>
  <si>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</si>
  <si>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</si>
  <si>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</si>
  <si>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</si>
  <si>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</si>
  <si>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</si>
  <si>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</si>
  <si>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</si>
  <si>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</si>
  <si>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</si>
  <si>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</si>
  <si>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</si>
  <si>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</si>
  <si>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</si>
  <si>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</si>
  <si>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</si>
  <si>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</si>
  <si>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</si>
  <si>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</si>
  <si>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</si>
  <si>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</si>
  <si>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</si>
  <si>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</si>
  <si>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</si>
  <si>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</si>
  <si>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</si>
  <si>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</si>
  <si>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</si>
  <si>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</si>
  <si>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</si>
  <si>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</si>
  <si>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</si>
  <si>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</si>
  <si>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</si>
  <si>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</si>
  <si>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</si>
  <si>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</si>
  <si>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</si>
  <si>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</si>
  <si>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</si>
  <si>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</si>
  <si>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</si>
  <si>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</si>
  <si>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</si>
  <si>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</si>
  <si>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</si>
  <si>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</si>
  <si>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</si>
  <si>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</si>
  <si>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</si>
  <si>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</si>
  <si>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</si>
  <si>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</si>
  <si>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</si>
  <si>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</si>
  <si>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</si>
  <si>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</si>
  <si>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</si>
  <si>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</si>
  <si>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</si>
  <si>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</si>
  <si>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</si>
  <si>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</si>
  <si>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</si>
  <si>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</si>
  <si>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</si>
  <si>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</si>
  <si>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</si>
  <si>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</si>
  <si>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</si>
  <si>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</si>
  <si>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</si>
  <si>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</si>
  <si>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</si>
  <si>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</si>
  <si>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</si>
  <si>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</si>
  <si>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</si>
  <si>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</si>
  <si>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</si>
  <si>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</si>
  <si>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</si>
  <si>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</si>
  <si>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</si>
  <si>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</si>
  <si>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</si>
  <si>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</si>
  <si>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</si>
  <si>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</si>
  <si>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</si>
  <si>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</si>
  <si>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</si>
  <si>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</si>
  <si>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</si>
  <si>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</si>
  <si>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</si>
  <si>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</si>
  <si>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</si>
  <si>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</si>
  <si>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</si>
  <si>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</si>
  <si>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</si>
  <si>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</si>
  <si>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</si>
  <si>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</si>
  <si>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</si>
  <si>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</si>
  <si>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</si>
  <si>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</si>
  <si>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</si>
  <si>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</si>
  <si>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</si>
  <si>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</si>
  <si>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</si>
  <si>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</si>
  <si>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</si>
  <si>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</si>
  <si>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</si>
  <si>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</si>
  <si>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</si>
  <si>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</si>
  <si>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</si>
  <si>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</si>
  <si>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</si>
  <si>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</si>
  <si>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</si>
  <si>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</si>
  <si>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</si>
  <si>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</si>
  <si>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</si>
  <si>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</si>
  <si>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</si>
  <si>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</si>
  <si>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</si>
  <si>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</si>
  <si>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</si>
  <si>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</si>
  <si>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</si>
  <si>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</si>
  <si>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</si>
  <si>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</si>
  <si>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</si>
  <si>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</si>
  <si>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</si>
  <si>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</si>
  <si>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</si>
  <si>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</si>
  <si>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</si>
  <si>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</si>
  <si>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</si>
  <si>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</si>
  <si>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</si>
  <si>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</si>
  <si>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</si>
  <si>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</si>
  <si>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</si>
  <si>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</si>
  <si>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</si>
  <si>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</si>
  <si>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</si>
  <si>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</si>
  <si>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</si>
  <si>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</si>
  <si>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</si>
  <si>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</si>
  <si>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</si>
  <si>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</si>
  <si>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</si>
  <si>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</si>
  <si>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</si>
  <si>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</si>
  <si>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</si>
  <si>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</si>
  <si>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</si>
  <si>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</si>
  <si>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</si>
  <si>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</si>
  <si>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</si>
  <si>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</si>
  <si>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</si>
  <si>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</si>
  <si>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</si>
  <si>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</si>
  <si>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</si>
  <si>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</si>
  <si>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</si>
  <si>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</si>
  <si>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</si>
  <si>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</si>
  <si>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</si>
  <si>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</si>
  <si>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</si>
  <si>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</si>
  <si>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</si>
  <si>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</si>
  <si>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</si>
  <si>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</si>
  <si>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</si>
  <si>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</si>
  <si>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</si>
  <si>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</si>
  <si>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</si>
  <si>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</si>
  <si>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</si>
  <si>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</si>
  <si>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</si>
  <si>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</si>
  <si>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</si>
  <si>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</si>
  <si>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</si>
  <si>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</si>
  <si>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</si>
  <si>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</si>
  <si>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</si>
  <si>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</si>
  <si>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</si>
  <si>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</si>
  <si>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</si>
  <si>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</si>
  <si>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</si>
  <si>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</si>
  <si>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</si>
  <si>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</si>
  <si>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</si>
  <si>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</si>
  <si>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</si>
  <si>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</si>
  <si>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</si>
  <si>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</si>
  <si>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</si>
  <si>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</si>
  <si>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</si>
  <si>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</si>
  <si>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</si>
  <si>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</si>
  <si>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</si>
  <si>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</si>
  <si>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</si>
  <si>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</si>
  <si>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</si>
  <si>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</si>
  <si>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</si>
  <si>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</si>
  <si>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</si>
  <si>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</si>
  <si>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</si>
  <si>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</si>
  <si>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</si>
  <si>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</si>
  <si>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</si>
  <si>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</si>
  <si>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</si>
  <si>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</si>
  <si>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</si>
  <si>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</si>
  <si>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</si>
  <si>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</si>
  <si>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</si>
  <si>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</si>
  <si>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</si>
  <si>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</si>
  <si>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</si>
  <si>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</si>
  <si>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</si>
  <si>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</si>
  <si>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</si>
  <si>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</si>
  <si>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</si>
  <si>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</si>
  <si>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</si>
  <si>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</si>
  <si>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</si>
  <si>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</si>
  <si>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</si>
  <si>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</si>
  <si>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</si>
  <si>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</si>
  <si>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</si>
  <si>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</si>
  <si>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</si>
  <si>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</si>
  <si>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</si>
  <si>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</si>
  <si>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</si>
  <si>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</si>
  <si>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</si>
  <si>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</si>
  <si>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</si>
  <si>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</si>
  <si>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</si>
  <si>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</si>
  <si>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</si>
  <si>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</si>
  <si>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</si>
  <si>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</si>
  <si>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</si>
  <si>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</si>
  <si>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</si>
  <si>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</si>
  <si>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</si>
  <si>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</si>
  <si>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</si>
  <si>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</si>
  <si>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</si>
  <si>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</si>
  <si>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</si>
  <si>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</si>
  <si>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</si>
  <si>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</si>
  <si>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</si>
  <si>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</si>
  <si>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</si>
  <si>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</si>
  <si>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</si>
  <si>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</si>
  <si>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</si>
  <si>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</si>
  <si>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</si>
  <si>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</si>
  <si>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</si>
  <si>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</si>
  <si>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</si>
  <si>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</si>
  <si>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</si>
  <si>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</si>
  <si>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</si>
  <si>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</si>
  <si>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</si>
  <si>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</si>
  <si>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</si>
  <si>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</si>
  <si>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</si>
  <si>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</si>
  <si>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</si>
  <si>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</si>
  <si>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</si>
  <si>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</si>
  <si>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</si>
  <si>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</si>
  <si>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</si>
  <si>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</si>
  <si>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</si>
  <si>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</si>
  <si>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</si>
  <si>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</si>
  <si>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</si>
  <si>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</si>
  <si>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</si>
  <si>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</si>
  <si>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</si>
  <si>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</si>
  <si>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</si>
  <si>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</si>
  <si>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</si>
  <si>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</si>
  <si>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</si>
  <si>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</si>
  <si>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</si>
  <si>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</si>
  <si>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</si>
  <si>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</si>
  <si>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</si>
  <si>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</si>
  <si>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</si>
  <si>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</si>
  <si>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</si>
  <si>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</si>
  <si>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</si>
  <si>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</si>
  <si>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</si>
  <si>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</si>
  <si>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</si>
  <si>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</si>
  <si>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</si>
  <si>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</si>
  <si>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</si>
  <si>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</si>
  <si>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</si>
  <si>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</si>
  <si>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</si>
  <si>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</si>
  <si>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</si>
  <si>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</si>
  <si>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</si>
  <si>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</si>
  <si>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</si>
  <si>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</si>
  <si>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</si>
  <si>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</si>
  <si>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</si>
  <si>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</si>
  <si>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</si>
  <si>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</si>
  <si>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</si>
  <si>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</si>
  <si>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</si>
  <si>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</si>
  <si>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</si>
  <si>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</si>
  <si>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</si>
  <si>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</si>
  <si>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</si>
  <si>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</si>
  <si>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</si>
  <si>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</si>
  <si>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</si>
  <si>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</si>
  <si>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</si>
  <si>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</si>
  <si>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</si>
  <si>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</si>
  <si>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</si>
  <si>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</si>
  <si>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</si>
  <si>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</si>
  <si>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</si>
  <si>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</si>
  <si>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</si>
  <si>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</si>
  <si>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</si>
  <si>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</si>
  <si>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</si>
  <si>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</si>
  <si>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</si>
  <si>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</si>
  <si>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</si>
  <si>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</si>
  <si>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</si>
  <si>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</si>
  <si>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</si>
  <si>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</si>
  <si>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</si>
  <si>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</si>
  <si>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</si>
  <si>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</si>
  <si>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</si>
  <si>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</si>
  <si>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</si>
  <si>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</si>
  <si>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</si>
  <si>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</si>
  <si>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</si>
  <si>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</si>
  <si>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</si>
  <si>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</si>
  <si>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</si>
  <si>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</si>
  <si>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</si>
  <si>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</si>
  <si>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</si>
  <si>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</si>
  <si>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</si>
  <si>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</si>
  <si>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</si>
  <si>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</si>
  <si>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</si>
  <si>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</si>
  <si>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</si>
  <si>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</si>
  <si>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</si>
  <si>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</si>
  <si>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</si>
  <si>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</si>
  <si>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</si>
  <si>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</si>
  <si>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</si>
  <si>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</si>
  <si>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</si>
  <si>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</si>
  <si>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</si>
  <si>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</si>
  <si>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</si>
  <si>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</si>
  <si>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</si>
  <si>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</si>
  <si>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</si>
  <si>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</si>
  <si>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</si>
  <si>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</si>
  <si>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</si>
  <si>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</si>
  <si>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</si>
  <si>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</si>
  <si>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</si>
  <si>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</si>
  <si>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</si>
  <si>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</si>
  <si>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</si>
  <si>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</si>
  <si>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</si>
  <si>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</si>
  <si>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</si>
  <si>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</si>
  <si>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</si>
  <si>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</si>
  <si>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</si>
  <si>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</si>
  <si>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</si>
  <si>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</si>
  <si>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</si>
  <si>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</si>
  <si>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</si>
  <si>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</si>
  <si>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</si>
  <si>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</si>
  <si>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</si>
  <si>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</si>
  <si>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</si>
  <si>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</si>
  <si>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</si>
  <si>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</si>
  <si>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</si>
  <si>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</si>
  <si>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</si>
  <si>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</si>
  <si>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</si>
  <si>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</si>
  <si>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</si>
  <si>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</si>
  <si>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</si>
  <si>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</si>
  <si>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</si>
  <si>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</si>
  <si>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</si>
  <si>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</si>
  <si>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</si>
  <si>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</si>
  <si>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</si>
  <si>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</si>
  <si>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</si>
  <si>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</si>
  <si>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</si>
  <si>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</si>
  <si>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</si>
  <si>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</si>
  <si>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</si>
  <si>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</si>
  <si>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</si>
  <si>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</si>
  <si>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</si>
  <si>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</si>
  <si>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</si>
  <si>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</si>
  <si>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</si>
  <si>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</si>
  <si>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</si>
  <si>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</si>
  <si>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</si>
  <si>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</si>
  <si>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</si>
  <si>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</si>
  <si>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</si>
  <si>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</si>
  <si>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</si>
  <si>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</si>
  <si>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</si>
  <si>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</si>
  <si>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</si>
  <si>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</si>
  <si>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</si>
  <si>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</si>
  <si>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</si>
  <si>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</si>
  <si>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</si>
  <si>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</si>
  <si>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</si>
  <si>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</si>
  <si>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</si>
  <si>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</si>
  <si>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</si>
  <si>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</si>
  <si>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</si>
  <si>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</si>
  <si>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</si>
  <si>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</si>
  <si>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</si>
  <si>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</si>
  <si>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</si>
  <si>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</si>
  <si>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</si>
  <si>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</si>
  <si>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</si>
  <si>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</si>
  <si>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</si>
  <si>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</si>
  <si>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</si>
  <si>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</si>
  <si>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</si>
  <si>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</si>
  <si>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</si>
  <si>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</si>
  <si>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</si>
  <si>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</si>
  <si>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</si>
  <si>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</si>
  <si>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</si>
  <si>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</si>
  <si>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</si>
  <si>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</si>
  <si>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</si>
  <si>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</si>
  <si>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</si>
  <si>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</si>
  <si>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</si>
  <si>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</si>
  <si>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</si>
  <si>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</si>
  <si>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</si>
  <si>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</si>
  <si>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</si>
  <si>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</si>
  <si>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</si>
  <si>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</si>
  <si>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</si>
  <si>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</si>
  <si>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</si>
  <si>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</si>
  <si>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</si>
  <si>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</si>
  <si>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</si>
  <si>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</si>
  <si>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</si>
  <si>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</si>
  <si>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</si>
  <si>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</si>
  <si>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</si>
  <si>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</si>
  <si>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</si>
  <si>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</si>
  <si>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</si>
  <si>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</si>
  <si>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</si>
  <si>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</si>
  <si>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</si>
  <si>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</si>
  <si>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</si>
  <si>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</si>
  <si>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</si>
  <si>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</si>
  <si>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</si>
  <si>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</si>
  <si>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</si>
  <si>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</si>
  <si>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</si>
  <si>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</si>
  <si>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</si>
  <si>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</si>
  <si>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</si>
  <si>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</si>
  <si>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</si>
  <si>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</si>
  <si>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</si>
  <si>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</si>
  <si>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</si>
  <si>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</si>
  <si>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</si>
  <si>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</si>
  <si>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</si>
  <si>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</si>
  <si>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</si>
  <si>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</si>
  <si>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</si>
  <si>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</si>
  <si>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</si>
  <si>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</si>
  <si>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</si>
  <si>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</si>
  <si>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</si>
  <si>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</si>
  <si>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</si>
  <si>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</si>
  <si>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</si>
  <si>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</si>
  <si>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</si>
  <si>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</si>
  <si>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</si>
  <si>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</si>
  <si>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</si>
  <si>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</si>
  <si>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</si>
  <si>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</si>
  <si>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</si>
  <si>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</si>
  <si>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</si>
  <si>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</si>
  <si>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</si>
  <si>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</si>
  <si>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</si>
  <si>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</si>
  <si>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</si>
  <si>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</si>
  <si>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</si>
  <si>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</si>
  <si>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</si>
  <si>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</si>
  <si>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</si>
  <si>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</si>
  <si>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</si>
  <si>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</si>
  <si>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</si>
  <si>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</si>
  <si>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</si>
  <si>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</si>
  <si>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</si>
  <si>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</si>
  <si>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</si>
  <si>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</si>
  <si>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</si>
  <si>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</si>
  <si>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</si>
  <si>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</si>
  <si>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</si>
  <si>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</si>
  <si>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</si>
  <si>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</si>
  <si>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</si>
  <si>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</si>
  <si>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</si>
  <si>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</si>
  <si>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</si>
  <si>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</si>
  <si>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</si>
  <si>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</si>
  <si>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</si>
  <si>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</si>
  <si>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</si>
  <si>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</si>
  <si>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</si>
  <si>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</si>
  <si>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</si>
  <si>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</si>
  <si>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</si>
  <si>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</si>
  <si>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</si>
  <si>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</si>
  <si>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</si>
  <si>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</si>
  <si>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</si>
  <si>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</si>
  <si>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</si>
  <si>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</si>
  <si>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</si>
  <si>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</si>
  <si>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</si>
  <si>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</si>
  <si>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</si>
  <si>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</si>
  <si>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</si>
  <si>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</si>
  <si>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</si>
  <si>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</si>
  <si>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</si>
  <si>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</si>
  <si>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</si>
  <si>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</si>
  <si>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</si>
  <si>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</si>
  <si>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</si>
  <si>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</si>
  <si>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</si>
  <si>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</si>
  <si>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</si>
  <si>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</si>
  <si>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</si>
  <si>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</si>
  <si>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</si>
  <si>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</si>
  <si>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</si>
  <si>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</si>
  <si>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</si>
  <si>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</si>
  <si>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</si>
  <si>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</si>
  <si>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</si>
  <si>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</si>
  <si>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</si>
  <si>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</si>
  <si>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</si>
  <si>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</si>
  <si>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</si>
  <si>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</si>
  <si>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</si>
  <si>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</si>
  <si>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</si>
  <si>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</si>
  <si>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</si>
  <si>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</si>
  <si>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</si>
  <si>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</si>
  <si>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</si>
  <si>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</si>
  <si>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</si>
  <si>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</si>
  <si>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</si>
  <si>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</si>
  <si>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</si>
  <si>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</si>
  <si>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</si>
  <si>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</si>
  <si>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</si>
  <si>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</si>
  <si>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</si>
  <si>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</si>
  <si>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</si>
  <si>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</si>
  <si>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</si>
  <si>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</si>
  <si>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</si>
  <si>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</si>
  <si>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</si>
  <si>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</si>
  <si>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</si>
  <si>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</si>
  <si>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</si>
  <si>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</si>
  <si>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</si>
  <si>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</si>
  <si>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</si>
  <si>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</si>
  <si>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</si>
  <si>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</si>
  <si>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</si>
  <si>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</si>
  <si>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</si>
  <si>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</si>
  <si>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</si>
  <si>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</si>
  <si>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</si>
  <si>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</si>
  <si>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</si>
  <si>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</si>
  <si>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</si>
  <si>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</si>
  <si>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</si>
  <si>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</si>
  <si>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</si>
  <si>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</si>
  <si>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</si>
  <si>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</si>
  <si>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</si>
  <si>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</si>
  <si>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</si>
  <si>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</si>
  <si>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</si>
  <si>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</si>
  <si>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</si>
  <si>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</si>
  <si>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</si>
  <si>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</si>
  <si>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</si>
  <si>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</si>
  <si>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</si>
  <si>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</si>
  <si>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</si>
  <si>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</si>
  <si>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</si>
  <si>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</si>
  <si>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</si>
  <si>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</si>
  <si>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</si>
  <si>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</si>
  <si>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</si>
  <si>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</si>
  <si>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</si>
  <si>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</si>
  <si>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</si>
  <si>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</si>
  <si>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</si>
  <si>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</si>
  <si>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</si>
  <si>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</si>
  <si>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</si>
  <si>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</si>
  <si>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</si>
  <si>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</si>
  <si>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</si>
  <si>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</si>
  <si>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</si>
  <si>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</si>
  <si>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</si>
  <si>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</si>
  <si>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</si>
  <si>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</si>
  <si>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</si>
  <si>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</si>
  <si>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</si>
  <si>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</si>
  <si>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</si>
  <si>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</si>
  <si>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</si>
  <si>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</si>
  <si>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</si>
  <si>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</si>
  <si>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</si>
  <si>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</si>
  <si>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</si>
  <si>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</si>
  <si>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</si>
  <si>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</si>
  <si>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</si>
  <si>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</si>
  <si>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</si>
  <si>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</si>
  <si>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</si>
  <si>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</si>
  <si>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</si>
  <si>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</si>
  <si>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</si>
  <si>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</si>
  <si>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</si>
  <si>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</si>
  <si>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</si>
  <si>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</si>
  <si>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</si>
  <si>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</si>
  <si>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</si>
  <si>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</si>
  <si>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</si>
  <si>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</si>
  <si>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</si>
  <si>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</si>
  <si>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</si>
  <si>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</si>
  <si>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</si>
  <si>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</si>
  <si>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</si>
  <si>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</si>
  <si>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</si>
  <si>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</si>
  <si>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</si>
  <si>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</si>
  <si>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</si>
  <si>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</si>
  <si>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</si>
  <si>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</si>
  <si>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</si>
  <si>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</si>
  <si>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</si>
  <si>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</si>
  <si>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</si>
  <si>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</si>
  <si>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</si>
  <si>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</si>
  <si>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</si>
  <si>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</si>
  <si>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</si>
  <si>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</si>
  <si>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</si>
  <si>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</si>
  <si>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</si>
  <si>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</si>
  <si>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</si>
  <si>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</si>
  <si>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</si>
  <si>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</si>
  <si>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</si>
  <si>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</si>
  <si>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</si>
  <si>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</si>
  <si>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</si>
  <si>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</si>
  <si>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</si>
  <si>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</si>
  <si>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</si>
  <si>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</si>
  <si>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</si>
  <si>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</si>
  <si>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</si>
  <si>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</si>
  <si>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</si>
  <si>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</si>
  <si>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</si>
  <si>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</si>
  <si>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</si>
  <si>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</si>
  <si>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</si>
  <si>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</si>
  <si>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</si>
  <si>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</si>
  <si>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</si>
  <si>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</si>
  <si>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</si>
  <si>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</si>
  <si>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</si>
  <si>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</si>
  <si>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</si>
  <si>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</si>
  <si>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</si>
  <si>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</si>
  <si>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</si>
  <si>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</si>
  <si>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</si>
  <si>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</si>
  <si>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</si>
  <si>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</si>
  <si>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</si>
  <si>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</si>
  <si>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</si>
  <si>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</si>
  <si>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</si>
  <si>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</si>
  <si>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</si>
  <si>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</si>
  <si>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</si>
  <si>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</si>
  <si>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</si>
  <si>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</si>
  <si>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</si>
  <si>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</si>
  <si>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</si>
  <si>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</si>
  <si>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</si>
  <si>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</si>
  <si>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</si>
  <si>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</si>
  <si>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</si>
  <si>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</si>
  <si>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</si>
  <si>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</si>
  <si>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</si>
  <si>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</si>
  <si>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</si>
  <si>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</si>
  <si>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</si>
  <si>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</si>
  <si>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</si>
  <si>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</si>
  <si>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</si>
  <si>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</si>
  <si>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</si>
  <si>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</si>
  <si>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</si>
  <si>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</si>
  <si>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</si>
  <si>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</si>
  <si>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</si>
  <si>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</si>
  <si>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</si>
  <si>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</si>
  <si>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</si>
  <si>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</si>
  <si>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</si>
  <si>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</si>
  <si>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</si>
  <si>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</si>
  <si>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</si>
  <si>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</si>
  <si>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</si>
  <si>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</si>
  <si>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</si>
  <si>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</si>
  <si>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</si>
  <si>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</si>
  <si>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</si>
  <si>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</si>
  <si>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</si>
  <si>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</si>
  <si>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</si>
  <si>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</si>
  <si>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</si>
  <si>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</si>
  <si>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</si>
  <si>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</si>
  <si>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</si>
  <si>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</si>
  <si>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</si>
  <si>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</si>
  <si>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</si>
  <si>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</si>
  <si>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</si>
  <si>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</si>
  <si>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</si>
  <si>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</si>
  <si>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</si>
  <si>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</si>
  <si>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</si>
  <si>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</si>
  <si>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</si>
  <si>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</si>
  <si>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</si>
  <si>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</si>
  <si>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</si>
  <si>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</si>
  <si>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</si>
  <si>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</si>
  <si>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</si>
  <si>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</si>
  <si>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</si>
  <si>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</si>
  <si>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</si>
  <si>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</si>
  <si>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</si>
  <si>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</si>
  <si>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</si>
  <si>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</si>
  <si>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</si>
  <si>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</si>
  <si>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</si>
  <si>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</si>
  <si>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</si>
  <si>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</si>
  <si>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</si>
  <si>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</si>
  <si>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</si>
  <si>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</si>
  <si>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</si>
  <si>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</si>
  <si>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</si>
  <si>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</si>
  <si>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</si>
  <si>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</si>
  <si>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</si>
  <si>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</si>
  <si>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</si>
  <si>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</si>
  <si>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</si>
  <si>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</si>
  <si>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</si>
  <si>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</si>
  <si>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</si>
  <si>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</si>
  <si>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</si>
  <si>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</si>
  <si>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</si>
  <si>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</si>
  <si>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</si>
  <si>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</si>
  <si>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</si>
  <si>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</si>
  <si>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</si>
  <si>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</si>
  <si>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</si>
  <si>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</si>
  <si>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</si>
  <si>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</si>
  <si>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</si>
  <si>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</si>
  <si>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</si>
  <si>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</si>
  <si>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</si>
  <si>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</si>
  <si>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</si>
  <si>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</si>
  <si>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</si>
  <si>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</si>
  <si>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</si>
  <si>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</si>
  <si>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</si>
  <si>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</si>
  <si>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</si>
  <si>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</si>
  <si>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</si>
  <si>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</si>
  <si>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</si>
  <si>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</si>
  <si>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</si>
  <si>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</si>
  <si>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</si>
  <si>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</si>
  <si>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</si>
  <si>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</si>
  <si>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</si>
  <si>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</si>
  <si>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</si>
  <si>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</si>
  <si>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</si>
  <si>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</si>
  <si>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</si>
  <si>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</si>
  <si>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</si>
  <si>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</si>
  <si>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</si>
  <si>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</si>
  <si>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</si>
  <si>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</si>
  <si>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</si>
  <si>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</si>
  <si>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</si>
  <si>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</si>
  <si>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</si>
  <si>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</si>
  <si>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</si>
  <si>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</si>
  <si>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</si>
  <si>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</si>
  <si>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</si>
  <si>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</si>
  <si>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</si>
  <si>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</si>
  <si>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</si>
  <si>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</si>
  <si>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</si>
  <si>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</si>
  <si>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</si>
  <si>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</si>
  <si>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</si>
  <si>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</si>
  <si>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</si>
  <si>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</si>
  <si>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</si>
  <si>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</si>
  <si>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</si>
  <si>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</si>
  <si>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</si>
  <si>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</si>
  <si>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</si>
  <si>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</si>
  <si>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</si>
  <si>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</si>
  <si>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</si>
  <si>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</si>
  <si>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</si>
  <si>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</si>
  <si>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</si>
  <si>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</si>
  <si>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</si>
  <si>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</si>
  <si>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</si>
  <si>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</si>
  <si>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</si>
  <si>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</si>
  <si>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</si>
  <si>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</si>
  <si>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</si>
  <si>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</si>
  <si>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</si>
  <si>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</si>
  <si>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</si>
  <si>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</si>
  <si>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</si>
  <si>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</si>
  <si>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</si>
  <si>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</si>
  <si>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</si>
  <si>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</si>
  <si>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</si>
  <si>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</si>
  <si>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</si>
  <si>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</si>
  <si>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</si>
  <si>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</si>
  <si>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</si>
  <si>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</si>
  <si>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</si>
  <si>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</si>
  <si>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</si>
  <si>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</si>
  <si>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</si>
  <si>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</si>
  <si>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</si>
  <si>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</si>
  <si>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</si>
  <si>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</si>
  <si>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</si>
  <si>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</si>
  <si>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</si>
  <si>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</si>
  <si>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</si>
  <si>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</si>
  <si>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</si>
  <si>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</si>
  <si>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</si>
  <si>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</si>
  <si>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</si>
  <si>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</si>
  <si>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</si>
  <si>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</si>
  <si>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</si>
  <si>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</si>
  <si>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</si>
  <si>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</si>
  <si>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</si>
  <si>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</si>
  <si>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</si>
  <si>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</si>
  <si>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</si>
  <si>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</si>
  <si>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</si>
  <si>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</si>
  <si>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</si>
  <si>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</si>
  <si>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</si>
  <si>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</si>
  <si>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</si>
  <si>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</si>
  <si>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</si>
  <si>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</si>
  <si>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</si>
  <si>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</si>
  <si>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</si>
  <si>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</si>
  <si>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</si>
  <si>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</si>
  <si>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</si>
  <si>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</si>
  <si>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</si>
  <si>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</si>
  <si>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</si>
  <si>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</si>
  <si>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</si>
  <si>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</si>
  <si>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</si>
  <si>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</si>
  <si>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</si>
  <si>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</si>
  <si>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</si>
  <si>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</si>
  <si>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</si>
  <si>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</si>
  <si>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</si>
  <si>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</si>
  <si>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</si>
  <si>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</si>
  <si>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</si>
  <si>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</si>
  <si>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</si>
  <si>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</si>
  <si>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</si>
  <si>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</si>
  <si>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</si>
  <si>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</si>
  <si>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</si>
  <si>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</si>
  <si>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</si>
  <si>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</si>
  <si>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</si>
  <si>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</si>
  <si>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</si>
  <si>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</si>
  <si>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</si>
  <si>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</si>
  <si>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</si>
  <si>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</si>
  <si>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</si>
  <si>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</si>
  <si>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</si>
  <si>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</si>
  <si>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</si>
  <si>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</si>
  <si>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</si>
  <si>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</si>
  <si>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</si>
  <si>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</si>
  <si>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</si>
  <si>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</si>
  <si>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</si>
  <si>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</si>
  <si>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</si>
  <si>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</si>
  <si>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</si>
  <si>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</si>
  <si>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</si>
  <si>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</si>
  <si>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</si>
  <si>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</si>
  <si>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</si>
  <si>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</si>
  <si>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</si>
  <si>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</si>
  <si>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</si>
  <si>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</si>
  <si>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</si>
  <si>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</si>
  <si>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</si>
  <si>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</si>
  <si>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</si>
  <si>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</si>
  <si>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</si>
  <si>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</si>
  <si>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</si>
  <si>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</si>
  <si>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</si>
  <si>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</si>
  <si>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</si>
  <si>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</si>
  <si>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</si>
  <si>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</si>
  <si>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</si>
  <si>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</si>
  <si>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</si>
  <si>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</si>
  <si>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</si>
  <si>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</si>
  <si>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</si>
  <si>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</si>
  <si>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</si>
  <si>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</si>
  <si>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</si>
  <si>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</si>
  <si>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</si>
  <si>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</si>
  <si>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</si>
  <si>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</si>
  <si>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</si>
  <si>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</si>
  <si>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</si>
  <si>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</si>
  <si>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</si>
  <si>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</si>
  <si>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</si>
  <si>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</si>
  <si>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</si>
  <si>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</si>
  <si>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</si>
  <si>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</si>
  <si>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</si>
  <si>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</si>
  <si>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</si>
  <si>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</si>
  <si>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</si>
  <si>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</si>
  <si>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</si>
  <si>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</si>
  <si>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</si>
  <si>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</si>
  <si>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</si>
  <si>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</si>
  <si>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</si>
  <si>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</si>
  <si>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</si>
  <si>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</si>
  <si>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</si>
  <si>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</si>
  <si>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</si>
  <si>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</si>
  <si>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</si>
  <si>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</si>
  <si>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</si>
  <si>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</si>
  <si>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</si>
  <si>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</si>
  <si>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</si>
  <si>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</si>
  <si>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</si>
  <si>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</si>
  <si>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</si>
  <si>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</si>
  <si>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</si>
  <si>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</si>
  <si>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</si>
  <si>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</si>
  <si>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</si>
  <si>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</si>
  <si>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</si>
  <si>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</si>
  <si>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</si>
  <si>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</si>
  <si>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</si>
  <si>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</si>
  <si>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</si>
  <si>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</si>
  <si>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</si>
  <si>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</si>
  <si>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</si>
  <si>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</si>
  <si>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</si>
  <si>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</si>
  <si>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</si>
  <si>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</si>
  <si>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</si>
  <si>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</si>
  <si>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</si>
  <si>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</si>
  <si>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</si>
  <si>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</si>
  <si>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</si>
  <si>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</si>
  <si>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</si>
  <si>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</si>
  <si>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</si>
  <si>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</si>
  <si>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</si>
  <si>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</si>
  <si>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</si>
  <si>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</si>
  <si>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</si>
  <si>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</si>
  <si>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</si>
  <si>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</si>
  <si>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</si>
  <si>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</si>
  <si>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</si>
  <si>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</si>
  <si>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</si>
  <si>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</si>
  <si>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</si>
  <si>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</si>
  <si>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</si>
  <si>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</si>
  <si>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</si>
  <si>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</si>
  <si>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</si>
  <si>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</si>
  <si>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</si>
  <si>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</si>
  <si>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</si>
  <si>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</si>
  <si>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</si>
  <si>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</si>
  <si>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</si>
  <si>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</si>
  <si>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</si>
  <si>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</si>
  <si>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</si>
  <si>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</si>
  <si>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</si>
  <si>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</si>
  <si>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</si>
  <si>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</si>
  <si>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</si>
  <si>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</si>
  <si>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</si>
  <si>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</si>
  <si>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</si>
  <si>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</si>
  <si>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</si>
  <si>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</si>
  <si>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</si>
  <si>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</si>
  <si>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</si>
  <si>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</si>
  <si>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</si>
  <si>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</si>
  <si>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</si>
  <si>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</si>
  <si>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</si>
  <si>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</si>
  <si>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</si>
  <si>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</si>
  <si>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</si>
  <si>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</si>
  <si>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</si>
  <si>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</si>
  <si>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</si>
  <si>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</si>
  <si>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</si>
  <si>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</si>
  <si>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</si>
  <si>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</si>
  <si>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</si>
  <si>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</si>
  <si>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</si>
  <si>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</si>
  <si>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</si>
  <si>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</si>
  <si>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</si>
  <si>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</si>
  <si>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</si>
  <si>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</si>
  <si>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</si>
  <si>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</si>
  <si>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</si>
  <si>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</si>
  <si>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</si>
  <si>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</si>
  <si>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</si>
  <si>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</si>
  <si>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</si>
  <si>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</si>
  <si>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</si>
  <si>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</si>
  <si>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</si>
  <si>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</si>
  <si>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</si>
  <si>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</si>
  <si>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</si>
  <si>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</si>
  <si>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</si>
  <si>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</si>
  <si>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</si>
  <si>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</si>
  <si>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</si>
  <si>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</si>
  <si>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</si>
  <si>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</si>
  <si>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</si>
  <si>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</si>
  <si>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</si>
  <si>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</si>
  <si>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</si>
  <si>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</si>
  <si>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</si>
  <si>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</si>
  <si>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</si>
  <si>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</si>
  <si>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</si>
  <si>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</si>
  <si>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</si>
  <si>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</si>
  <si>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</si>
  <si>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</si>
  <si>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</si>
  <si>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</si>
  <si>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</si>
  <si>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</si>
  <si>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</si>
  <si>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</si>
  <si>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</si>
  <si>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</si>
  <si>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</si>
  <si>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</si>
  <si>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</si>
  <si>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</si>
  <si>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</si>
  <si>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</si>
  <si>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</si>
  <si>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</si>
  <si>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</si>
  <si>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</si>
  <si>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</si>
  <si>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</si>
  <si>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</si>
  <si>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</si>
  <si>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</si>
  <si>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</si>
  <si>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</si>
  <si>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</si>
  <si>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</si>
  <si>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</si>
  <si>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</si>
  <si>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</si>
  <si>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</si>
  <si>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</si>
  <si>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</si>
  <si>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</si>
  <si>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</si>
  <si>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</si>
  <si>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</si>
  <si>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</si>
  <si>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</si>
  <si>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</si>
  <si>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</si>
  <si>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</si>
  <si>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</si>
  <si>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</si>
  <si>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</si>
  <si>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</si>
  <si>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</si>
  <si>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</si>
  <si>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</si>
  <si>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</si>
  <si>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</si>
  <si>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</si>
  <si>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</si>
  <si>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</si>
  <si>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</si>
  <si>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</si>
  <si>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</si>
  <si>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</si>
  <si>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</si>
  <si>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</si>
  <si>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</si>
  <si>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</si>
  <si>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</si>
  <si>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</si>
  <si>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</si>
  <si>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</si>
  <si>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</si>
  <si>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</si>
  <si>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</si>
  <si>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</si>
  <si>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</si>
  <si>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</si>
  <si>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</si>
  <si>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</si>
  <si>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</si>
  <si>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</si>
  <si>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</si>
  <si>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</si>
  <si>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</si>
  <si>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</si>
  <si>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</si>
  <si>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</si>
  <si>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</si>
  <si>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</si>
  <si>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</si>
  <si>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</si>
  <si>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</si>
  <si>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</si>
  <si>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</si>
  <si>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</si>
  <si>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</si>
  <si>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</si>
  <si>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</si>
  <si>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</si>
  <si>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</si>
  <si>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</si>
  <si>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</si>
  <si>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</si>
  <si>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</si>
  <si>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</si>
  <si>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</si>
  <si>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</si>
  <si>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</si>
  <si>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</si>
  <si>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</si>
  <si>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</si>
  <si>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</si>
  <si>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</si>
  <si>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</si>
  <si>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</si>
  <si>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</si>
  <si>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</si>
  <si>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</si>
  <si>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</si>
  <si>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</si>
  <si>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</si>
  <si>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</si>
  <si>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</si>
  <si>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</si>
  <si>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</si>
  <si>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</si>
  <si>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</si>
  <si>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</si>
  <si>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</si>
  <si>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</si>
  <si>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</si>
  <si>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</si>
  <si>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</si>
  <si>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</si>
  <si>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</si>
  <si>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</si>
  <si>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</si>
  <si>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</si>
  <si>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</si>
  <si>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</si>
  <si>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</si>
  <si>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</si>
  <si>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</si>
  <si>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</si>
  <si>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</si>
  <si>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</si>
  <si>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</si>
  <si>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</si>
  <si>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</si>
  <si>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</si>
  <si>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</si>
  <si>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</si>
  <si>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</si>
  <si>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</si>
  <si>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</si>
  <si>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</si>
  <si>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</si>
  <si>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</si>
  <si>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</si>
  <si>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</si>
  <si>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</si>
  <si>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</si>
  <si>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</si>
  <si>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</si>
  <si>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</si>
  <si>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</si>
  <si>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</si>
  <si>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</si>
  <si>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</si>
  <si>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</si>
  <si>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</si>
  <si>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</si>
  <si>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</si>
  <si>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</si>
  <si>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</si>
  <si>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</si>
  <si>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</si>
  <si>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</si>
  <si>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</si>
  <si>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</si>
  <si>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</si>
  <si>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</si>
  <si>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</si>
  <si>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</si>
  <si>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</si>
  <si>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</si>
  <si>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</si>
  <si>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</si>
  <si>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</si>
  <si>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</si>
  <si>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</si>
  <si>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</si>
  <si>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</si>
  <si>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</si>
  <si>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</si>
  <si>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</si>
  <si>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</si>
  <si>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</si>
  <si>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</si>
  <si>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</si>
  <si>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</si>
  <si>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</si>
  <si>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</si>
  <si>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</si>
  <si>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</si>
  <si>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</si>
  <si>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</si>
  <si>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</si>
  <si>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</si>
  <si>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</si>
  <si>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</si>
  <si>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</si>
  <si>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</si>
  <si>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</si>
  <si>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</si>
  <si>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</si>
  <si>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</si>
  <si>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</si>
  <si>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</si>
  <si>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</si>
  <si>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</si>
  <si>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</si>
  <si>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</si>
  <si>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</si>
  <si>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</si>
  <si>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</si>
  <si>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</si>
  <si>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</si>
  <si>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</si>
  <si>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</si>
  <si>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</si>
  <si>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</si>
  <si>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</si>
  <si>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</si>
  <si>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</si>
  <si>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</si>
  <si>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</si>
  <si>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</si>
  <si>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</si>
  <si>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</si>
  <si>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</si>
  <si>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</si>
  <si>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</si>
  <si>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</si>
  <si>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</si>
  <si>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</si>
  <si>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</si>
  <si>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</si>
  <si>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</si>
  <si>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</si>
  <si>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</si>
  <si>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</si>
  <si>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</si>
  <si>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</si>
  <si>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</si>
  <si>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</si>
  <si>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</si>
  <si>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</si>
  <si>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</si>
  <si>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</si>
  <si>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</si>
  <si>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</si>
  <si>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</si>
  <si>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</si>
  <si>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</si>
  <si>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</si>
  <si>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</si>
  <si>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</si>
  <si>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</si>
  <si>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</si>
  <si>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</si>
  <si>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</si>
  <si>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</si>
  <si>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</si>
  <si>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</si>
  <si>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</si>
  <si>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</si>
  <si>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</si>
  <si>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</si>
  <si>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</si>
  <si>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</si>
  <si>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</si>
  <si>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</si>
  <si>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</si>
  <si>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</si>
  <si>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</si>
  <si>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</si>
  <si>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</si>
  <si>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</si>
  <si>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</si>
  <si>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</si>
  <si>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</si>
  <si>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</si>
  <si>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</si>
  <si>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</si>
  <si>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</si>
  <si>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</si>
  <si>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</si>
  <si>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</si>
  <si>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</si>
  <si>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</si>
  <si>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</si>
  <si>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</si>
  <si>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</si>
  <si>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</si>
  <si>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</si>
  <si>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</si>
  <si>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</si>
  <si>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</si>
  <si>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</si>
  <si>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</si>
  <si>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</si>
  <si>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</si>
  <si>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</si>
  <si>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</si>
  <si>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</si>
  <si>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</si>
  <si>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</si>
  <si>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</si>
  <si>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</si>
  <si>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</si>
  <si>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</si>
  <si>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</si>
  <si>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</si>
  <si>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</si>
  <si>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</si>
  <si>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</si>
  <si>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</si>
  <si>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</si>
  <si>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</si>
  <si>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</si>
  <si>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</si>
  <si>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</si>
  <si>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</si>
  <si>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</si>
  <si>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</si>
  <si>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</si>
  <si>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</si>
  <si>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</si>
  <si>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</si>
  <si>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</si>
  <si>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</si>
  <si>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</si>
  <si>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</si>
  <si>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</si>
  <si>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</si>
  <si>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</si>
  <si>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</si>
  <si>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</si>
  <si>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</si>
  <si>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</si>
  <si>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</si>
  <si>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</si>
  <si>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</si>
  <si>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</si>
  <si>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</si>
  <si>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</si>
  <si>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</si>
  <si>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</si>
  <si>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</si>
  <si>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</si>
  <si>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</si>
  <si>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</si>
  <si>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</si>
  <si>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</si>
  <si>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</si>
  <si>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</si>
  <si>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</si>
  <si>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</si>
  <si>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</si>
  <si>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</si>
  <si>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</si>
  <si>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</si>
  <si>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</si>
  <si>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</si>
  <si>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</si>
  <si>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</si>
  <si>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</si>
  <si>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</si>
  <si>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</si>
  <si>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</si>
  <si>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</si>
  <si>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</si>
  <si>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</si>
  <si>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</si>
  <si>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</si>
  <si>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</si>
  <si>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</si>
  <si>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</si>
  <si>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</si>
  <si>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</si>
  <si>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</si>
  <si>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</si>
  <si>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</si>
  <si>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</si>
  <si>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</si>
  <si>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</si>
  <si>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</si>
  <si>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</si>
  <si>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</si>
  <si>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</si>
  <si>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</si>
  <si>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</si>
  <si>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</si>
  <si>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</si>
  <si>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</si>
  <si>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</si>
  <si>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</si>
  <si>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</si>
  <si>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</si>
  <si>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</si>
  <si>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</si>
  <si>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</si>
  <si>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</si>
  <si>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</si>
  <si>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</si>
  <si>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</si>
  <si>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</si>
  <si>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</si>
  <si>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</si>
  <si>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</si>
  <si>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</si>
  <si>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</si>
  <si>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</si>
  <si>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</si>
  <si>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</si>
  <si>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</si>
  <si>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</si>
  <si>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</si>
  <si>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</si>
  <si>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</si>
  <si>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</si>
  <si>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</si>
  <si>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</si>
  <si>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</si>
  <si>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</si>
  <si>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</si>
  <si>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</si>
  <si>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</si>
  <si>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</si>
  <si>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</si>
  <si>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</si>
  <si>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</si>
  <si>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</si>
  <si>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</si>
  <si>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</si>
  <si>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</si>
  <si>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</si>
  <si>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</si>
  <si>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</si>
  <si>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</si>
  <si>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</si>
  <si>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</si>
  <si>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</si>
  <si>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</si>
  <si>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</si>
  <si>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</si>
  <si>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</si>
  <si>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</si>
  <si>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</si>
  <si>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</si>
  <si>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</si>
  <si>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</si>
  <si>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</si>
  <si>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</si>
  <si>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</si>
  <si>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</si>
  <si>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</si>
  <si>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</si>
  <si>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</si>
  <si>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</si>
  <si>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</si>
  <si>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</si>
  <si>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</si>
  <si>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</si>
  <si>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</si>
  <si>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</si>
  <si>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</si>
  <si>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</si>
  <si>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</si>
  <si>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</si>
  <si>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</si>
  <si>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</si>
  <si>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</si>
  <si>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</si>
  <si>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</si>
  <si>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</si>
  <si>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</si>
  <si>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</si>
  <si>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</si>
  <si>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</si>
  <si>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</si>
  <si>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</si>
  <si>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</si>
  <si>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</si>
  <si>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</si>
  <si>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</si>
  <si>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</si>
  <si>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</si>
  <si>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</si>
  <si>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</si>
  <si>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</si>
  <si>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</si>
  <si>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</si>
  <si>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</si>
  <si>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</si>
  <si>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</si>
  <si>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</si>
  <si>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</si>
  <si>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</si>
  <si>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</si>
  <si>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</si>
  <si>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</si>
  <si>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</si>
  <si>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</si>
  <si>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</si>
  <si>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</si>
  <si>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</si>
  <si>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</si>
  <si>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</si>
  <si>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</si>
  <si>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</si>
  <si>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</si>
  <si>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</si>
  <si>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</si>
  <si>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</si>
  <si>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</si>
  <si>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</si>
  <si>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</si>
  <si>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</si>
  <si>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</si>
  <si>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</si>
  <si>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</si>
  <si>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</si>
  <si>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</si>
  <si>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</si>
  <si>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</si>
  <si>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</si>
  <si>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</si>
  <si>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</si>
  <si>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</si>
  <si>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</si>
  <si>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</si>
  <si>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</si>
  <si>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</si>
  <si>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</si>
  <si>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</si>
  <si>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</si>
  <si>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</si>
  <si>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</si>
  <si>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</si>
  <si>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</si>
  <si>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</si>
  <si>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</si>
  <si>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</si>
  <si>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</si>
  <si>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</si>
  <si>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</si>
  <si>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</si>
  <si>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</si>
  <si>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</si>
  <si>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</si>
  <si>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</si>
  <si>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</si>
  <si>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</si>
  <si>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</si>
  <si>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</si>
  <si>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</si>
  <si>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</si>
  <si>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</si>
  <si>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</si>
  <si>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</si>
  <si>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</si>
  <si>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</si>
  <si>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</si>
  <si>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</si>
  <si>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</si>
  <si>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</si>
  <si>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</si>
  <si>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</si>
  <si>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</si>
  <si>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</si>
  <si>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</si>
  <si>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</si>
  <si>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</si>
  <si>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</si>
  <si>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</si>
  <si>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</si>
  <si>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</si>
  <si>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</si>
  <si>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</si>
  <si>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</si>
  <si>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</si>
  <si>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</si>
  <si>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</si>
  <si>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</si>
  <si>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</si>
  <si>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</si>
  <si>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</si>
  <si>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</si>
  <si>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</si>
  <si>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</si>
  <si>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</si>
  <si>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</si>
  <si>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</si>
  <si>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</si>
  <si>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</si>
  <si>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</si>
  <si>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</si>
  <si>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</si>
  <si>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</si>
  <si>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</si>
  <si>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</si>
  <si>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</si>
  <si>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</si>
  <si>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</si>
  <si>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</si>
  <si>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</si>
  <si>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</si>
  <si>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</si>
  <si>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</si>
  <si>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</si>
  <si>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</si>
  <si>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</si>
  <si>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</si>
  <si>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</si>
  <si>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</si>
  <si>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</si>
  <si>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</si>
  <si>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</si>
  <si>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</si>
  <si>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</si>
  <si>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</si>
  <si>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</si>
  <si>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</si>
  <si>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</si>
  <si>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</si>
  <si>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</si>
  <si>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</si>
  <si>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</si>
  <si>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</si>
  <si>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</si>
  <si>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</si>
  <si>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</si>
  <si>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</si>
  <si>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</si>
  <si>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</si>
  <si>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</si>
  <si>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</si>
  <si>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</si>
  <si>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</si>
  <si>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</si>
  <si>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</si>
  <si>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</si>
  <si>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</si>
  <si>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</si>
  <si>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</si>
  <si>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</si>
  <si>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</si>
  <si>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</si>
  <si>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</si>
  <si>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</si>
  <si>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</si>
  <si>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</si>
  <si>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</si>
  <si>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</si>
  <si>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</si>
  <si>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</si>
  <si>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</si>
  <si>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</si>
  <si>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</si>
  <si>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</si>
  <si>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</si>
  <si>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</si>
  <si>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</si>
  <si>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</si>
  <si>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</si>
  <si>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</si>
  <si>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</si>
  <si>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</si>
  <si>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</si>
  <si>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</si>
  <si>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</si>
  <si>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</si>
  <si>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</si>
  <si>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</si>
  <si>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</si>
  <si>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</si>
  <si>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</si>
  <si>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</si>
  <si>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</si>
  <si>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</si>
  <si>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</si>
  <si>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</si>
  <si>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</si>
  <si>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</si>
  <si>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</si>
  <si>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</si>
  <si>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</si>
  <si>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</si>
  <si>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</si>
  <si>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</si>
  <si>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</si>
  <si>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</si>
  <si>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</si>
  <si>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</si>
  <si>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</si>
  <si>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</si>
  <si>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</si>
  <si>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</si>
  <si>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</si>
  <si>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</si>
  <si>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</si>
  <si>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</si>
  <si>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</si>
  <si>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</si>
  <si>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</si>
  <si>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</si>
  <si>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</si>
  <si>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</si>
  <si>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</si>
  <si>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</si>
  <si>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</si>
  <si>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</si>
  <si>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</si>
  <si>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</si>
  <si>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</si>
  <si>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</si>
  <si>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</si>
  <si>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</si>
  <si>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</si>
  <si>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</si>
  <si>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</si>
  <si>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</si>
  <si>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</si>
  <si>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</si>
  <si>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</si>
  <si>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</si>
  <si>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</si>
  <si>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</si>
  <si>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</si>
  <si>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</si>
  <si>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</si>
  <si>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</si>
  <si>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</si>
  <si>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</si>
  <si>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</si>
  <si>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</si>
  <si>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</si>
  <si>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</si>
  <si>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</si>
  <si>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</si>
  <si>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</si>
  <si>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</si>
  <si>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</si>
  <si>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</si>
  <si>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</si>
  <si>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</si>
  <si>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</si>
  <si>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</si>
  <si>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</si>
  <si>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</si>
  <si>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</si>
  <si>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</si>
  <si>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</si>
  <si>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</si>
  <si>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</si>
  <si>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</si>
  <si>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</si>
  <si>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</si>
  <si>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</si>
  <si>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</si>
  <si>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</si>
  <si>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</si>
  <si>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</si>
  <si>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</si>
  <si>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</si>
  <si>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</si>
  <si>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</si>
  <si>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</si>
  <si>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</si>
  <si>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</si>
  <si>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</si>
  <si>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</si>
  <si>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</si>
  <si>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</si>
  <si>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</si>
  <si>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</si>
  <si>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</si>
  <si>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</si>
  <si>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</si>
  <si>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</si>
  <si>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</si>
  <si>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</si>
  <si>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</si>
  <si>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</si>
  <si>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</si>
  <si>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</si>
  <si>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</si>
  <si>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</si>
  <si>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</si>
  <si>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</si>
  <si>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</si>
  <si>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</si>
  <si>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</si>
  <si>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</si>
  <si>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</si>
  <si>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</si>
  <si>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</si>
  <si>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</si>
  <si>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</si>
  <si>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</si>
  <si>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</si>
  <si>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</si>
  <si>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</si>
  <si>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</si>
  <si>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</si>
  <si>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</si>
  <si>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</si>
  <si>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</si>
  <si>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</si>
  <si>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</si>
  <si>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</si>
  <si>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</si>
  <si>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</si>
  <si>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</si>
  <si>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</si>
  <si>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</si>
  <si>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</si>
  <si>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</si>
  <si>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</si>
  <si>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</si>
  <si>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</si>
  <si>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</si>
  <si>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</si>
  <si>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</si>
  <si>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</si>
  <si>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</si>
  <si>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</si>
  <si>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</si>
  <si>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</si>
  <si>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</si>
  <si>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</si>
  <si>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</si>
  <si>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</si>
  <si>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</si>
  <si>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</si>
  <si>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</si>
  <si>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</si>
  <si>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</si>
  <si>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</si>
  <si>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</si>
  <si>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</si>
  <si>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</si>
  <si>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</si>
  <si>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</si>
  <si>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</si>
  <si>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</si>
  <si>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</si>
  <si>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</si>
  <si>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</si>
  <si>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</si>
  <si>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</si>
  <si>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</si>
  <si>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</si>
  <si>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</si>
  <si>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</si>
  <si>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</si>
  <si>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</si>
  <si>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</si>
  <si>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</si>
  <si>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</si>
  <si>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</si>
  <si>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</si>
  <si>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</si>
  <si>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</si>
  <si>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</si>
  <si>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</si>
  <si>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</si>
  <si>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</si>
  <si>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</si>
  <si>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</si>
  <si>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</si>
  <si>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</si>
  <si>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</si>
  <si>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</si>
  <si>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</si>
  <si>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</si>
  <si>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</si>
  <si>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</si>
  <si>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</si>
  <si>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</si>
  <si>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</si>
  <si>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</si>
  <si>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</si>
  <si>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</si>
  <si>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</si>
  <si>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</si>
  <si>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</si>
  <si>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</si>
  <si>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</si>
  <si>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</si>
  <si>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</si>
  <si>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</si>
  <si>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</si>
  <si>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</si>
  <si>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</si>
  <si>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</si>
  <si>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</si>
  <si>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</si>
  <si>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</si>
  <si>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</si>
  <si>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</si>
  <si>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</si>
  <si>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</si>
  <si>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</si>
  <si>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</si>
  <si>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</si>
  <si>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</si>
  <si>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</si>
  <si>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</si>
  <si>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</si>
  <si>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</si>
  <si>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</si>
  <si>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</si>
  <si>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</si>
  <si>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</si>
  <si>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</si>
  <si>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</si>
  <si>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</si>
  <si>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</si>
  <si>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</si>
  <si>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</si>
  <si>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</si>
  <si>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</si>
  <si>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</si>
  <si>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</si>
  <si>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</si>
  <si>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</si>
  <si>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</si>
  <si>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</si>
  <si>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</si>
  <si>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</si>
  <si>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</si>
  <si>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</si>
  <si>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</si>
  <si>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</si>
  <si>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</si>
  <si>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</si>
  <si>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</si>
  <si>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</si>
  <si>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</si>
  <si>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</si>
  <si>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</si>
  <si>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</si>
  <si>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</si>
  <si>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</si>
  <si>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</si>
  <si>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</si>
  <si>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</si>
  <si>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</si>
  <si>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</si>
  <si>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</si>
  <si>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</si>
  <si>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</si>
  <si>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</si>
  <si>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</si>
  <si>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</si>
  <si>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</si>
  <si>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</si>
  <si>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</si>
  <si>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</si>
  <si>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</si>
  <si>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</si>
  <si>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</si>
  <si>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</si>
  <si>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</si>
  <si>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</si>
  <si>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</si>
  <si>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</si>
  <si>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</si>
  <si>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</si>
  <si>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</si>
  <si>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</si>
  <si>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</si>
  <si>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</si>
  <si>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</si>
  <si>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</si>
  <si>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</si>
  <si>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</si>
  <si>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</si>
  <si>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</si>
  <si>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</si>
  <si>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</si>
  <si>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</si>
  <si>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</si>
  <si>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</si>
  <si>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</si>
  <si>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</si>
  <si>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</si>
  <si>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</si>
  <si>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</si>
  <si>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</si>
  <si>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</si>
  <si>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</si>
  <si>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</si>
  <si>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</si>
  <si>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</si>
  <si>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</si>
  <si>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</si>
  <si>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</si>
  <si>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</si>
  <si>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</si>
  <si>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</si>
  <si>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</si>
  <si>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</si>
  <si>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</si>
  <si>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</si>
  <si>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</si>
  <si>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</si>
  <si>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</si>
  <si>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</si>
  <si>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</si>
  <si>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</si>
  <si>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</si>
  <si>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</si>
  <si>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</si>
  <si>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</si>
  <si>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</si>
  <si>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</si>
  <si>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</si>
  <si>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</si>
  <si>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</si>
  <si>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</si>
  <si>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</si>
  <si>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</si>
  <si>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</si>
  <si>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</si>
  <si>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</si>
  <si>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</si>
  <si>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</si>
  <si>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</si>
  <si>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</si>
  <si>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</si>
  <si>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</si>
  <si>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</si>
  <si>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</si>
  <si>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</si>
  <si>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</si>
  <si>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</si>
  <si>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</si>
  <si>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</si>
  <si>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</si>
  <si>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</si>
  <si>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</si>
  <si>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</si>
  <si>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</si>
  <si>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</si>
  <si>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</si>
  <si>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</si>
  <si>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</si>
  <si>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</si>
  <si>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</si>
  <si>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</si>
  <si>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</si>
  <si>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</si>
  <si>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</si>
  <si>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</si>
  <si>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</si>
  <si>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</si>
  <si>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</si>
  <si>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</si>
  <si>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</si>
  <si>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</si>
  <si>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</si>
  <si>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</si>
  <si>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</si>
  <si>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</si>
  <si>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</si>
  <si>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</si>
  <si>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</si>
  <si>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</si>
  <si>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</si>
  <si>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</si>
  <si>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</si>
  <si>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</si>
  <si>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</si>
  <si>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</si>
  <si>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</si>
  <si>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</si>
  <si>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</si>
  <si>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</si>
  <si>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</si>
  <si>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</si>
  <si>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</si>
  <si>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</si>
  <si>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</si>
  <si>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</si>
  <si>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</si>
  <si>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</si>
  <si>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</si>
  <si>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</si>
  <si>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</si>
  <si>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</si>
  <si>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</si>
  <si>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</si>
  <si>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</si>
  <si>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</si>
  <si>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</si>
  <si>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</si>
  <si>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</si>
  <si>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</si>
  <si>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</si>
  <si>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</si>
  <si>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</si>
  <si>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</si>
  <si>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</si>
  <si>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</si>
  <si>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</si>
  <si>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</si>
  <si>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</si>
  <si>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</si>
  <si>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</si>
  <si>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</si>
  <si>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</si>
  <si>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</si>
  <si>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</si>
  <si>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</si>
  <si>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</si>
  <si>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</si>
  <si>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</si>
  <si>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</si>
  <si>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</si>
  <si>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</si>
  <si>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</si>
  <si>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</si>
  <si>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</si>
  <si>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</si>
  <si>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</si>
  <si>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</si>
  <si>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</si>
  <si>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</si>
  <si>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</si>
  <si>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</si>
  <si>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</si>
  <si>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</si>
  <si>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</si>
  <si>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</si>
  <si>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</si>
  <si>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</si>
  <si>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</si>
  <si>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</si>
  <si>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</si>
  <si>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</si>
  <si>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</si>
  <si>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</si>
  <si>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</si>
  <si>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</si>
  <si>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</si>
  <si>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</si>
  <si>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</si>
  <si>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</si>
  <si>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</si>
  <si>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</si>
  <si>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</si>
  <si>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</si>
  <si>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</si>
  <si>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</si>
  <si>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</si>
  <si>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</si>
  <si>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</si>
  <si>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</si>
  <si>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</si>
  <si>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</si>
  <si>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</si>
  <si>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</si>
  <si>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</si>
  <si>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</si>
  <si>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</si>
  <si>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</si>
  <si>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</si>
  <si>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</si>
  <si>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</si>
  <si>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</si>
  <si>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</si>
  <si>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</si>
  <si>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</si>
  <si>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</si>
  <si>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</si>
  <si>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</si>
  <si>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</si>
  <si>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</si>
  <si>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</si>
  <si>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</si>
  <si>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</si>
  <si>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</si>
  <si>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</si>
  <si>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</si>
  <si>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</si>
  <si>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</si>
  <si>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</si>
  <si>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</si>
  <si>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</si>
  <si>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</si>
  <si>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</si>
  <si>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</si>
  <si>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</si>
  <si>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</si>
  <si>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</si>
  <si>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</si>
  <si>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</si>
  <si>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</si>
  <si>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</si>
  <si>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</si>
  <si>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</si>
  <si>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</si>
  <si>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</si>
  <si>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</si>
  <si>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</si>
  <si>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</si>
  <si>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</si>
  <si>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</si>
  <si>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</si>
  <si>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</si>
  <si>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</si>
  <si>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</si>
  <si>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</si>
  <si>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</si>
  <si>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</si>
  <si>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</si>
  <si>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</si>
  <si>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</si>
  <si>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</si>
  <si>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</si>
  <si>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</si>
  <si>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</si>
  <si>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</si>
  <si>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</si>
  <si>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</si>
  <si>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</si>
  <si>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</si>
  <si>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</si>
  <si>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</si>
  <si>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</si>
  <si>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</si>
  <si>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</si>
  <si>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</si>
  <si>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</si>
  <si>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</si>
  <si>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</si>
  <si>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</si>
  <si>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</si>
  <si>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</si>
  <si>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</si>
  <si>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</si>
  <si>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</si>
  <si>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</si>
  <si>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</si>
  <si>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</si>
  <si>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</si>
  <si>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</si>
  <si>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</si>
  <si>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</si>
  <si>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</si>
  <si>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</si>
  <si>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</si>
  <si>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</si>
  <si>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</si>
  <si>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</si>
  <si>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</si>
  <si>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</si>
  <si>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</si>
  <si>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</si>
  <si>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</si>
  <si>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</si>
  <si>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</si>
  <si>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</si>
  <si>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</si>
  <si>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</si>
  <si>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</si>
  <si>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</si>
  <si>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</si>
  <si>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</si>
  <si>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</si>
  <si>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</si>
  <si>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</si>
  <si>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</si>
  <si>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</si>
  <si>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</si>
  <si>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</si>
  <si>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</si>
  <si>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</si>
  <si>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</si>
  <si>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</si>
  <si>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</si>
  <si>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</si>
  <si>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</si>
  <si>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</si>
  <si>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</si>
  <si>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</si>
  <si>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</si>
  <si>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</si>
  <si>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</si>
  <si>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</si>
  <si>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</si>
  <si>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</si>
  <si>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</si>
  <si>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</si>
  <si>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</si>
  <si>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</si>
  <si>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</si>
  <si>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</si>
  <si>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</si>
  <si>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</si>
  <si>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</si>
  <si>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</si>
  <si>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</si>
  <si>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</si>
  <si>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</si>
  <si>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</si>
  <si>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</si>
  <si>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</si>
  <si>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</si>
  <si>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</si>
  <si>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</si>
  <si>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</si>
  <si>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</si>
  <si>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</si>
  <si>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</si>
  <si>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</si>
  <si>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</si>
  <si>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</si>
  <si>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</si>
  <si>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</si>
  <si>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</si>
  <si>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</si>
  <si>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</si>
  <si>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</si>
  <si>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</si>
  <si>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</si>
  <si>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</si>
  <si>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</si>
  <si>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</si>
  <si>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</si>
  <si>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</si>
  <si>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</si>
  <si>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</si>
  <si>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</si>
  <si>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</si>
  <si>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</si>
  <si>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</si>
  <si>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</si>
  <si>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</si>
  <si>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</si>
  <si>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</si>
  <si>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</si>
  <si>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</si>
  <si>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</si>
  <si>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</si>
  <si>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</si>
  <si>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</si>
  <si>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</si>
  <si>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</si>
  <si>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</si>
  <si>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</si>
  <si>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</si>
  <si>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</si>
  <si>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</si>
  <si>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</si>
  <si>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</si>
  <si>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</si>
  <si>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</si>
  <si>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</si>
  <si>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</si>
  <si>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</si>
  <si>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</si>
  <si>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</si>
  <si>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</si>
  <si>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</si>
  <si>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</si>
  <si>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</si>
  <si>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</si>
  <si>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</si>
  <si>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</si>
  <si>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</si>
  <si>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</si>
  <si>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</si>
  <si>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</si>
  <si>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</si>
  <si>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</si>
  <si>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</si>
  <si>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</si>
  <si>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</si>
  <si>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</si>
  <si>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</si>
  <si>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</si>
  <si>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</si>
  <si>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</si>
  <si>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</si>
  <si>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</si>
  <si>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</si>
  <si>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</si>
  <si>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</si>
  <si>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</si>
  <si>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</si>
  <si>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</si>
  <si>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</si>
  <si>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</si>
  <si>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</si>
  <si>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</si>
  <si>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</si>
  <si>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</si>
  <si>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</si>
  <si>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</si>
  <si>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</si>
  <si>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</si>
  <si>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</si>
  <si>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</si>
  <si>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</si>
  <si>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</si>
  <si>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</si>
  <si>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</si>
  <si>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</si>
  <si>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</si>
  <si>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</si>
  <si>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</si>
  <si>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</si>
  <si>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</si>
  <si>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</si>
  <si>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</si>
  <si>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</si>
  <si>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</si>
  <si>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</si>
  <si>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</si>
  <si>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</si>
  <si>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</si>
  <si>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</si>
  <si>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</si>
  <si>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</si>
  <si>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</si>
  <si>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</si>
  <si>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</si>
  <si>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</si>
  <si>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</si>
  <si>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</si>
  <si>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</si>
  <si>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</si>
  <si>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</si>
  <si>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</si>
  <si>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</si>
  <si>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</si>
  <si>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</si>
  <si>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</si>
  <si>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</si>
  <si>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</si>
  <si>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</si>
  <si>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</si>
  <si>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</si>
  <si>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</si>
  <si>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</si>
  <si>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</si>
  <si>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</si>
  <si>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</si>
  <si>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</si>
  <si>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</si>
  <si>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</si>
  <si>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</si>
  <si>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</si>
  <si>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</si>
  <si>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</si>
  <si>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</si>
  <si>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</si>
  <si>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</si>
  <si>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</si>
  <si>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</si>
  <si>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</si>
  <si>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</si>
  <si>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</si>
  <si>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</si>
  <si>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</si>
  <si>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</si>
  <si>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</si>
  <si>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</si>
  <si>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</si>
  <si>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</si>
  <si>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</si>
  <si>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</si>
  <si>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</si>
  <si>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</si>
  <si>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</si>
  <si>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</si>
  <si>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</si>
  <si>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</si>
  <si>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</si>
  <si>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</si>
  <si>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</si>
  <si>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</si>
  <si>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</si>
  <si>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</si>
  <si>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</si>
  <si>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</si>
  <si>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</si>
  <si>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</si>
  <si>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</si>
  <si>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</si>
  <si>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</si>
  <si>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</si>
  <si>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</si>
  <si>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</si>
  <si>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</si>
  <si>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</si>
  <si>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</si>
  <si>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</si>
  <si>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</si>
  <si>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</si>
  <si>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</si>
  <si>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</si>
  <si>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</si>
  <si>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</si>
  <si>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</si>
  <si>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</si>
  <si>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</si>
  <si>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</si>
  <si>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</si>
  <si>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</si>
  <si>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</si>
  <si>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</si>
  <si>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</si>
  <si>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</si>
  <si>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</si>
  <si>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</si>
  <si>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</si>
  <si>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</si>
  <si>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</si>
  <si>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</si>
  <si>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</si>
  <si>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</si>
  <si>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</si>
  <si>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</si>
  <si>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</si>
  <si>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</si>
  <si>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</si>
  <si>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</si>
  <si>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</si>
  <si>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</si>
  <si>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</si>
  <si>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</si>
  <si>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</si>
  <si>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</si>
  <si>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</si>
  <si>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</si>
  <si>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</si>
  <si>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</si>
  <si>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</si>
  <si>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</si>
  <si>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</si>
  <si>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</si>
  <si>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</si>
  <si>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</si>
  <si>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</si>
  <si>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</si>
  <si>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</si>
  <si>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</si>
  <si>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</si>
  <si>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</si>
  <si>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</si>
  <si>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</si>
  <si>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</si>
  <si>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</si>
  <si>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</si>
  <si>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</si>
  <si>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</si>
  <si>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</si>
  <si>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</si>
  <si>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</si>
  <si>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</si>
  <si>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</si>
  <si>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</si>
  <si>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</si>
  <si>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</si>
  <si>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</si>
  <si>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</si>
  <si>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</si>
  <si>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</si>
  <si>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</si>
  <si>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</si>
  <si>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</si>
  <si>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</si>
  <si>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</si>
  <si>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</si>
  <si>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</si>
  <si>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</si>
  <si>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</si>
  <si>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</si>
  <si>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</si>
  <si>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</si>
  <si>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</si>
  <si>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</si>
  <si>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</si>
  <si>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</si>
  <si>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</si>
  <si>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</si>
  <si>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</si>
  <si>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</si>
  <si>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</si>
  <si>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</si>
  <si>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</si>
  <si>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</si>
  <si>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</si>
  <si>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</si>
  <si>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</si>
  <si>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</si>
  <si>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</si>
  <si>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</si>
  <si>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</si>
  <si>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</si>
  <si>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</si>
  <si>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</si>
  <si>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</si>
  <si>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</si>
  <si>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</si>
  <si>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</si>
  <si>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</si>
  <si>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</si>
  <si>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</si>
  <si>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</si>
  <si>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</si>
  <si>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</si>
  <si>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</si>
  <si>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</si>
  <si>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</si>
  <si>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</si>
  <si>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</si>
  <si>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</si>
  <si>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</si>
  <si>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</si>
  <si>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</si>
  <si>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</si>
  <si>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</si>
  <si>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</si>
  <si>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</si>
  <si>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</si>
  <si>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</si>
  <si>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</si>
  <si>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</si>
  <si>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</si>
  <si>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</si>
  <si>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</si>
  <si>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</si>
  <si>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</si>
  <si>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</si>
  <si>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</si>
  <si>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</si>
  <si>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</si>
  <si>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</si>
  <si>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</si>
  <si>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</si>
  <si>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</si>
  <si>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</si>
  <si>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</si>
  <si>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</si>
  <si>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</si>
  <si>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</si>
  <si>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</si>
  <si>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</si>
  <si>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</si>
  <si>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</si>
  <si>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</si>
  <si>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</si>
  <si>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</si>
  <si>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</si>
  <si>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</si>
  <si>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</si>
  <si>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</si>
  <si>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</si>
  <si>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</si>
  <si>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</si>
  <si>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</si>
  <si>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</si>
  <si>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</si>
  <si>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</si>
  <si>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</si>
  <si>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</si>
  <si>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</si>
  <si>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</si>
  <si>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</si>
  <si>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</si>
  <si>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</si>
  <si>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</si>
  <si>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</si>
  <si>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</si>
  <si>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</si>
  <si>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</si>
  <si>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</si>
  <si>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</si>
  <si>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</si>
  <si>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</si>
  <si>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</si>
  <si>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</si>
  <si>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</si>
  <si>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</si>
  <si>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</si>
  <si>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</si>
  <si>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</si>
  <si>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</si>
  <si>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</si>
  <si>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</si>
  <si>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</si>
  <si>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</si>
  <si>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</si>
  <si>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</si>
  <si>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</si>
  <si>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</si>
  <si>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</si>
  <si>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</si>
  <si>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</si>
  <si>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</si>
  <si>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</si>
  <si>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</si>
  <si>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</si>
  <si>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</si>
  <si>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</si>
  <si>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</si>
  <si>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</si>
  <si>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</si>
  <si>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</si>
  <si>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</si>
  <si>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</si>
  <si>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</si>
  <si>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</si>
  <si>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</si>
  <si>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</si>
  <si>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</si>
  <si>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</si>
  <si>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</si>
  <si>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</si>
  <si>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</si>
  <si>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</si>
  <si>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</si>
  <si>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</si>
  <si>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</si>
  <si>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</si>
  <si>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</si>
  <si>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</si>
  <si>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</si>
  <si>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</si>
  <si>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</si>
  <si>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</si>
  <si>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</si>
  <si>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</si>
  <si>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</si>
  <si>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</si>
  <si>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</si>
  <si>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</si>
  <si>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</si>
  <si>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</si>
  <si>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</si>
  <si>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</si>
  <si>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</si>
  <si>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</si>
  <si>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</si>
  <si>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</si>
  <si>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</si>
  <si>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</si>
  <si>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</si>
  <si>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</si>
  <si>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</si>
  <si>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</si>
  <si>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</si>
  <si>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</si>
  <si>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</si>
  <si>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</si>
  <si>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</si>
  <si>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</si>
  <si>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</si>
  <si>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</si>
  <si>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</si>
  <si>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</si>
  <si>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</si>
  <si>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</si>
  <si>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</si>
  <si>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</si>
  <si>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</si>
  <si>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</si>
  <si>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</si>
  <si>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</si>
  <si>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</si>
  <si>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</si>
  <si>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</si>
  <si>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</si>
  <si>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</si>
  <si>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</si>
  <si>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</si>
  <si>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</si>
  <si>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</si>
  <si>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</si>
  <si>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</si>
  <si>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</si>
  <si>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</si>
  <si>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</si>
  <si>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</si>
  <si>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</si>
  <si>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</si>
  <si>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</si>
  <si>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</si>
  <si>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</si>
  <si>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</si>
  <si>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</si>
  <si>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</si>
  <si>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</si>
  <si>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</si>
  <si>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</si>
  <si>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</si>
  <si>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</si>
  <si>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</si>
  <si>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</si>
  <si>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</si>
  <si>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</si>
  <si>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</si>
  <si>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</si>
  <si>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</si>
  <si>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</si>
  <si>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</si>
  <si>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</si>
  <si>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</si>
  <si>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</si>
  <si>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</si>
  <si>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</si>
  <si>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</si>
  <si>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</si>
  <si>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</si>
  <si>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</si>
  <si>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</si>
  <si>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</si>
  <si>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</si>
  <si>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</si>
  <si>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</si>
  <si>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</si>
  <si>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</si>
  <si>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</si>
  <si>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</si>
  <si>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</si>
  <si>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</si>
  <si>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</si>
  <si>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</si>
  <si>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</si>
  <si>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</si>
  <si>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</si>
  <si>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</si>
  <si>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</si>
  <si>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</si>
  <si>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</si>
  <si>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</si>
  <si>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</si>
  <si>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</si>
  <si>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</si>
  <si>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</si>
  <si>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</si>
  <si>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</si>
  <si>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</si>
  <si>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</si>
  <si>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</si>
  <si>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</si>
  <si>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</si>
  <si>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</si>
  <si>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</si>
  <si>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</si>
  <si>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</si>
  <si>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</si>
  <si>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</si>
  <si>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</si>
  <si>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</si>
  <si>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</si>
  <si>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</si>
  <si>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</si>
  <si>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</si>
  <si>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</si>
  <si>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</si>
  <si>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</si>
  <si>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</si>
  <si>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</si>
  <si>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</si>
  <si>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</si>
  <si>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</si>
  <si>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</si>
  <si>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</si>
  <si>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</si>
  <si>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</si>
  <si>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</si>
  <si>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</si>
  <si>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</si>
  <si>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</si>
  <si>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</si>
  <si>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</si>
  <si>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</si>
  <si>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</si>
  <si>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</si>
  <si>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</si>
  <si>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</si>
  <si>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</si>
  <si>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</si>
  <si>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</si>
  <si>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</si>
  <si>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</si>
  <si>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</si>
  <si>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</si>
  <si>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</si>
  <si>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</si>
  <si>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</si>
  <si>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</si>
  <si>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</si>
  <si>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</si>
  <si>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</si>
  <si>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</si>
  <si>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</si>
  <si>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</si>
  <si>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</si>
  <si>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</si>
  <si>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</si>
  <si>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</si>
  <si>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</si>
  <si>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</si>
  <si>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</si>
  <si>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</si>
  <si>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</si>
  <si>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</si>
  <si>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</si>
  <si>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</si>
  <si>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</si>
  <si>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</si>
  <si>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</si>
  <si>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</si>
  <si>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</si>
  <si>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</si>
  <si>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</si>
  <si>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</si>
  <si>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</si>
  <si>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</si>
  <si>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</si>
  <si>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</si>
  <si>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</si>
  <si>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</si>
  <si>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</si>
  <si>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</si>
  <si>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</si>
  <si>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</si>
  <si>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</si>
  <si>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</si>
  <si>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</si>
  <si>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</si>
  <si>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</si>
  <si>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</si>
  <si>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</si>
  <si>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</si>
  <si>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</si>
  <si>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</si>
  <si>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</si>
  <si>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</si>
  <si>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</si>
  <si>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</si>
  <si>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</si>
  <si>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</si>
  <si>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</si>
  <si>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</si>
  <si>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</si>
  <si>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</si>
  <si>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</si>
  <si>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</si>
  <si>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</si>
  <si>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</si>
  <si>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</si>
  <si>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</si>
  <si>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</si>
  <si>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</si>
  <si>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</si>
  <si>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</si>
  <si>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</si>
  <si>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</si>
  <si>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</si>
  <si>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</si>
  <si>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</si>
  <si>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</si>
  <si>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</si>
  <si>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</si>
  <si>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</si>
  <si>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</si>
  <si>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</si>
  <si>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</si>
  <si>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</si>
  <si>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</si>
  <si>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</si>
  <si>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</si>
  <si>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</si>
  <si>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</si>
  <si>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</si>
  <si>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</si>
  <si>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</si>
  <si>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</si>
  <si>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</si>
  <si>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</si>
  <si>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</si>
  <si>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</si>
  <si>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</si>
  <si>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</si>
  <si>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</si>
  <si>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</si>
  <si>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</si>
  <si>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</si>
  <si>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</si>
  <si>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</si>
  <si>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</si>
  <si>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</si>
  <si>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</si>
  <si>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</si>
  <si>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</si>
  <si>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</si>
  <si>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</si>
  <si>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</si>
  <si>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</si>
  <si>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</si>
  <si>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</si>
  <si>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</si>
  <si>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</si>
  <si>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</si>
  <si>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</si>
  <si>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</si>
  <si>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</si>
  <si>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</si>
  <si>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</si>
  <si>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</si>
  <si>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</si>
  <si>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</si>
  <si>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</si>
  <si>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</si>
  <si>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</si>
  <si>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</si>
  <si>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</si>
  <si>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</si>
  <si>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</si>
  <si>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</si>
  <si>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</si>
  <si>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</si>
  <si>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</si>
  <si>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</si>
  <si>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</si>
  <si>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</si>
  <si>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</si>
  <si>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</si>
  <si>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</si>
  <si>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</si>
  <si>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</si>
  <si>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</si>
  <si>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</si>
  <si>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</si>
  <si>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</si>
  <si>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</si>
  <si>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</si>
  <si>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</si>
  <si>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</si>
  <si>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</si>
  <si>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</si>
  <si>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</si>
  <si>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</si>
  <si>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</si>
  <si>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</si>
  <si>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</si>
  <si>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</si>
  <si>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</si>
  <si>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</si>
  <si>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</si>
  <si>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</si>
  <si>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</si>
  <si>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</si>
  <si>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</si>
  <si>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</si>
  <si>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</si>
  <si>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</si>
  <si>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</si>
  <si>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</si>
  <si>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</si>
  <si>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</si>
  <si>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</si>
  <si>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</si>
  <si>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</si>
  <si>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</si>
  <si>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</si>
  <si>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</si>
  <si>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</si>
  <si>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</si>
  <si>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</si>
  <si>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</si>
  <si>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</si>
  <si>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</si>
  <si>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</si>
  <si>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</si>
  <si>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</si>
  <si>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</si>
  <si>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</si>
  <si>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</si>
  <si>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</si>
  <si>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</si>
  <si>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</si>
  <si>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</si>
  <si>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</si>
  <si>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</si>
  <si>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</si>
  <si>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</si>
  <si>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</si>
  <si>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</si>
  <si>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</si>
  <si>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</si>
  <si>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</si>
  <si>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</si>
  <si>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</si>
  <si>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</si>
  <si>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</si>
  <si>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</si>
  <si>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</si>
  <si>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</si>
  <si>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</si>
  <si>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</si>
  <si>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</si>
  <si>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</si>
  <si>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</si>
  <si>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</si>
  <si>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</si>
  <si>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</si>
  <si>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</si>
  <si>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</si>
  <si>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</si>
  <si>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</si>
  <si>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</si>
  <si>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</si>
  <si>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</si>
  <si>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</si>
  <si>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</si>
  <si>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</si>
  <si>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</si>
  <si>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</si>
  <si>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</si>
  <si>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</si>
  <si>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</si>
  <si>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</si>
  <si>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</si>
  <si>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</si>
  <si>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</si>
  <si>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</si>
  <si>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</si>
  <si>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</si>
  <si>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</si>
  <si>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</si>
  <si>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</si>
  <si>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</si>
  <si>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</si>
  <si>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</si>
  <si>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</si>
  <si>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</si>
  <si>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</si>
  <si>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</si>
  <si>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</si>
  <si>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</si>
  <si>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</si>
  <si>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</si>
  <si>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</si>
  <si>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</si>
  <si>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</si>
  <si>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</si>
  <si>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</si>
  <si>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</si>
  <si>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</si>
  <si>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</si>
  <si>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</si>
  <si>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</si>
  <si>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</si>
  <si>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</si>
  <si>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</si>
  <si>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</si>
  <si>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</si>
  <si>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</si>
  <si>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</si>
  <si>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</si>
  <si>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</si>
  <si>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</si>
  <si>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</si>
  <si>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</si>
  <si>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</si>
  <si>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</si>
  <si>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</si>
  <si>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</si>
  <si>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</si>
  <si>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</si>
  <si>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</si>
  <si>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</si>
  <si>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</si>
  <si>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</si>
  <si>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</si>
  <si>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</si>
  <si>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</si>
  <si>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</si>
  <si>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</si>
  <si>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</si>
  <si>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</si>
  <si>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</si>
  <si>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</si>
  <si>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</si>
  <si>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</si>
  <si>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</si>
  <si>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</si>
  <si>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</si>
  <si>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</si>
  <si>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</si>
  <si>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</si>
  <si>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</si>
  <si>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</si>
  <si>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</si>
  <si>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</si>
  <si>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</si>
  <si>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</si>
  <si>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</si>
  <si>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</si>
  <si>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</si>
  <si>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</si>
  <si>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</si>
  <si>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</si>
  <si>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</si>
  <si>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</si>
  <si>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</si>
  <si>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</si>
  <si>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</si>
  <si>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</si>
  <si>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</si>
  <si>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</si>
  <si>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</si>
  <si>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</si>
  <si>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</si>
  <si>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</si>
  <si>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</si>
  <si>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</si>
  <si>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</si>
  <si>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</si>
  <si>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</si>
  <si>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</si>
  <si>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</si>
  <si>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</si>
  <si>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</si>
  <si>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</si>
  <si>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</si>
  <si>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</si>
  <si>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</si>
  <si>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</si>
  <si>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</si>
  <si>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</si>
  <si>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</si>
  <si>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</si>
  <si>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</si>
  <si>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</si>
  <si>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</si>
  <si>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</si>
  <si>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</si>
  <si>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</si>
  <si>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</si>
  <si>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</si>
  <si>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</si>
  <si>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</si>
  <si>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</si>
  <si>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</si>
  <si>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</si>
  <si>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</si>
  <si>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</si>
  <si>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</si>
  <si>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</si>
  <si>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</si>
  <si>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</si>
  <si>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</si>
  <si>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</si>
  <si>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</si>
  <si>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</si>
  <si>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</si>
  <si>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</si>
  <si>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</si>
  <si>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</si>
  <si>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</si>
  <si>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</si>
  <si>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</si>
  <si>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</si>
  <si>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</si>
  <si>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</si>
  <si>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</si>
  <si>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</si>
  <si>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</si>
  <si>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</si>
  <si>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</si>
  <si>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</si>
  <si>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</si>
  <si>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</si>
  <si>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</si>
  <si>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</si>
  <si>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</si>
  <si>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</si>
  <si>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</si>
  <si>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</si>
  <si>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</si>
  <si>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</si>
  <si>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</si>
  <si>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</si>
  <si>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</si>
  <si>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</si>
  <si>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</si>
  <si>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</si>
  <si>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</si>
  <si>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</si>
  <si>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</si>
  <si>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</si>
  <si>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</si>
  <si>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</si>
  <si>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</si>
  <si>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</si>
  <si>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</si>
  <si>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</si>
  <si>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</si>
  <si>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</si>
  <si>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</si>
  <si>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</si>
  <si>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</si>
  <si>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</si>
  <si>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</si>
  <si>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</si>
  <si>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</si>
  <si>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</si>
  <si>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</si>
  <si>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</si>
  <si>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</si>
  <si>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</si>
  <si>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</si>
  <si>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</si>
  <si>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</si>
  <si>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</si>
  <si>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</si>
  <si>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</si>
  <si>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</si>
  <si>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</si>
  <si>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</si>
  <si>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</si>
  <si>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</si>
  <si>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</si>
  <si>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</si>
  <si>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</si>
  <si>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</si>
  <si>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</si>
  <si>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</si>
  <si>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</si>
  <si>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</si>
  <si>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</si>
  <si>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</si>
  <si>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</si>
  <si>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</si>
  <si>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</si>
  <si>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</si>
  <si>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</si>
  <si>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</si>
  <si>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</si>
  <si>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</si>
  <si>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</si>
  <si>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</si>
  <si>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</si>
  <si>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</si>
  <si>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</si>
  <si>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</si>
  <si>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</si>
  <si>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</si>
  <si>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</si>
  <si>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</si>
  <si>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</si>
  <si>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</si>
  <si>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</si>
  <si>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</si>
  <si>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</si>
  <si>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</si>
  <si>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</si>
  <si>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</si>
  <si>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</si>
  <si>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</si>
  <si>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</si>
  <si>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</si>
  <si>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</si>
  <si>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</si>
  <si>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</si>
  <si>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</si>
  <si>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</si>
  <si>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</si>
  <si>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</si>
  <si>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</si>
  <si>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</si>
  <si>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</si>
  <si>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</si>
  <si>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</si>
  <si>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</si>
  <si>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</si>
  <si>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</si>
  <si>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</si>
  <si>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</si>
  <si>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</si>
  <si>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</si>
  <si>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</si>
  <si>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</si>
  <si>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</si>
  <si>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</si>
  <si>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</si>
  <si>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</si>
  <si>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</si>
  <si>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</si>
  <si>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</si>
  <si>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</si>
  <si>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</si>
  <si>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</si>
  <si>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</si>
  <si>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</si>
  <si>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</si>
  <si>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</si>
  <si>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</si>
  <si>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</si>
  <si>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</si>
  <si>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</si>
  <si>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</si>
  <si>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</si>
  <si>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</si>
  <si>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</si>
  <si>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</si>
  <si>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</si>
  <si>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</si>
  <si>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</si>
  <si>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</si>
  <si>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</si>
  <si>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</si>
  <si>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</si>
  <si>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</si>
  <si>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</si>
  <si>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</si>
  <si>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</si>
  <si>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</si>
  <si>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</si>
  <si>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</si>
  <si>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</si>
  <si>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</si>
  <si>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</si>
  <si>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</si>
  <si>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</si>
  <si>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</si>
  <si>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</si>
  <si>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</si>
  <si>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</si>
  <si>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</si>
  <si>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</si>
  <si>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</si>
  <si>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</si>
  <si>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</si>
  <si>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</si>
  <si>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</si>
  <si>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</si>
  <si>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</si>
  <si>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</si>
  <si>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</si>
  <si>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</si>
  <si>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</si>
  <si>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</si>
  <si>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</si>
  <si>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</si>
  <si>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</si>
  <si>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</si>
  <si>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</si>
  <si>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</si>
  <si>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</si>
  <si>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</si>
  <si>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</si>
  <si>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</si>
  <si>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</si>
  <si>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</si>
  <si>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</si>
  <si>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</si>
  <si>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</si>
  <si>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</si>
  <si>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</si>
  <si>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</si>
  <si>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</si>
  <si>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</si>
  <si>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</si>
  <si>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</si>
  <si>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</si>
  <si>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</si>
  <si>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</si>
  <si>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</si>
  <si>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</si>
  <si>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</si>
  <si>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</si>
  <si>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</si>
  <si>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</si>
  <si>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</si>
  <si>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</si>
  <si>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</si>
  <si>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</si>
  <si>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</si>
  <si>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</si>
  <si>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</si>
  <si>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</si>
  <si>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</si>
  <si>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</si>
  <si>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</si>
  <si>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</si>
  <si>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</si>
  <si>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</si>
  <si>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</si>
  <si>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</si>
  <si>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</si>
  <si>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</si>
  <si>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</si>
  <si>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</si>
  <si>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</si>
  <si>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</si>
  <si>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</si>
  <si>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</si>
  <si>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</si>
  <si>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</si>
  <si>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</si>
  <si>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</si>
  <si>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</si>
  <si>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</si>
  <si>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</si>
  <si>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</si>
  <si>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</si>
  <si>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</si>
  <si>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</si>
  <si>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</si>
  <si>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</si>
  <si>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</si>
  <si>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</si>
  <si>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</si>
  <si>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</si>
  <si>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</si>
  <si>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</si>
  <si>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</si>
  <si>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</si>
  <si>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</si>
  <si>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</si>
  <si>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</si>
  <si>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</si>
  <si>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</si>
  <si>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</si>
  <si>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</si>
  <si>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</si>
  <si>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</si>
  <si>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</si>
  <si>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</si>
  <si>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</si>
  <si>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</si>
  <si>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</si>
  <si>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</si>
  <si>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</si>
  <si>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</si>
  <si>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</si>
  <si>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</si>
  <si>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</si>
  <si>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</si>
  <si>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</si>
  <si>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</si>
  <si>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</si>
  <si>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</si>
  <si>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</si>
  <si>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</si>
  <si>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</si>
  <si>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</si>
  <si>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</si>
  <si>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</si>
  <si>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</si>
  <si>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</si>
  <si>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</si>
  <si>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</si>
  <si>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</si>
  <si>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</si>
  <si>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</si>
  <si>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</si>
  <si>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</si>
  <si>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</si>
  <si>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</si>
  <si>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</si>
  <si>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</si>
  <si>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</si>
  <si>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</si>
  <si>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</si>
  <si>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</si>
  <si>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</si>
  <si>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</si>
  <si>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</si>
  <si>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</si>
  <si>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</si>
  <si>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</si>
  <si>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</si>
  <si>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</si>
  <si>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</si>
  <si>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</si>
  <si>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</si>
  <si>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</si>
  <si>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</si>
  <si>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</si>
  <si>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</si>
  <si>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</si>
  <si>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</si>
  <si>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</si>
  <si>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</si>
  <si>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</si>
  <si>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</si>
  <si>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</si>
  <si>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</si>
  <si>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</si>
  <si>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</si>
  <si>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</si>
  <si>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</si>
  <si>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</si>
  <si>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</si>
  <si>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</si>
  <si>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</si>
  <si>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</si>
  <si>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</si>
  <si>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</si>
  <si>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</si>
  <si>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</si>
  <si>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</si>
  <si>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</si>
  <si>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</si>
  <si>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</si>
  <si>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</si>
  <si>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</si>
  <si>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</si>
  <si>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</si>
  <si>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</si>
  <si>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</si>
  <si>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</si>
  <si>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</si>
  <si>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</si>
  <si>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</si>
  <si>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</si>
  <si>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</si>
  <si>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</si>
  <si>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</si>
  <si>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</si>
  <si>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</si>
  <si>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</si>
  <si>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</si>
  <si>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</si>
  <si>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</si>
  <si>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</si>
  <si>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</si>
  <si>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</si>
  <si>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</si>
  <si>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</si>
  <si>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</si>
  <si>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</si>
  <si>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</si>
  <si>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</si>
  <si>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</si>
  <si>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</si>
  <si>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</si>
  <si>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</si>
  <si>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</si>
  <si>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</si>
  <si>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</si>
  <si>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</si>
  <si>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</si>
  <si>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</si>
  <si>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</si>
  <si>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</si>
  <si>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</si>
  <si>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</si>
  <si>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</si>
  <si>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</si>
  <si>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</si>
  <si>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</si>
  <si>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</si>
  <si>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</si>
  <si>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</si>
  <si>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</si>
  <si>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</si>
  <si>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</si>
  <si>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</si>
  <si>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</si>
  <si>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</si>
  <si>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</si>
  <si>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</si>
  <si>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</si>
  <si>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</si>
  <si>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</si>
  <si>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</si>
  <si>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</si>
  <si>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</si>
  <si>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</si>
  <si>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</si>
  <si>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</si>
  <si>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</si>
  <si>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</si>
  <si>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</si>
  <si>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</si>
  <si>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</si>
  <si>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</si>
  <si>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</si>
  <si>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</si>
  <si>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</si>
  <si>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</si>
  <si>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</si>
  <si>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</si>
  <si>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</si>
  <si>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</si>
  <si>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</si>
  <si>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</si>
  <si>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</si>
  <si>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</si>
  <si>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</si>
  <si>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</si>
  <si>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</si>
  <si>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</si>
  <si>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</si>
  <si>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</si>
  <si>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</si>
  <si>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</si>
  <si>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</si>
  <si>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</si>
  <si>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</si>
  <si>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</si>
  <si>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</si>
  <si>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</si>
  <si>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</si>
  <si>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</si>
  <si>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</si>
  <si>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</si>
  <si>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</si>
  <si>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</si>
  <si>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</si>
  <si>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</si>
  <si>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</si>
  <si>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</si>
  <si>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</si>
  <si>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</si>
  <si>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</si>
  <si>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</si>
  <si>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</si>
  <si>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</si>
  <si>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</si>
  <si>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</si>
  <si>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</si>
  <si>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</si>
  <si>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</si>
  <si>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</si>
  <si>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</si>
  <si>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</si>
  <si>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</si>
  <si>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</si>
  <si>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</si>
  <si>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</si>
  <si>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</si>
  <si>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</si>
  <si>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</si>
  <si>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</si>
  <si>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</si>
  <si>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</si>
  <si>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</si>
  <si>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</si>
  <si>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</si>
  <si>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</si>
  <si>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</si>
  <si>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</si>
  <si>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</si>
  <si>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</si>
  <si>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</si>
  <si>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</si>
  <si>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</si>
  <si>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</si>
  <si>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</si>
  <si>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</si>
  <si>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</si>
  <si>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</si>
  <si>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</si>
  <si>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</si>
  <si>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</si>
  <si>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</si>
  <si>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</si>
  <si>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</si>
  <si>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</si>
  <si>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</si>
  <si>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</si>
  <si>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</si>
  <si>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</si>
  <si>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</si>
  <si>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</si>
  <si>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</si>
  <si>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</si>
  <si>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</si>
  <si>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</si>
  <si>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</si>
  <si>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</si>
  <si>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</si>
  <si>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</si>
  <si>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</si>
  <si>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</si>
  <si>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</si>
  <si>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</si>
  <si>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</si>
  <si>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</si>
  <si>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</si>
  <si>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</si>
  <si>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</si>
  <si>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</si>
  <si>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</si>
  <si>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</si>
  <si>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</si>
  <si>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</si>
  <si>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</si>
  <si>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</si>
  <si>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</si>
  <si>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</si>
  <si>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</si>
  <si>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</si>
  <si>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</si>
  <si>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</si>
  <si>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</si>
  <si>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</si>
  <si>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</si>
  <si>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</si>
  <si>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</si>
  <si>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</si>
  <si>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</si>
  <si>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</si>
  <si>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</si>
  <si>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</si>
  <si>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</si>
  <si>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</si>
  <si>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</si>
  <si>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</si>
  <si>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</si>
  <si>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</si>
  <si>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</si>
  <si>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</si>
  <si>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</si>
  <si>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</si>
  <si>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</si>
  <si>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</si>
  <si>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</si>
  <si>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</si>
  <si>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</si>
  <si>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</si>
  <si>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</si>
  <si>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</si>
  <si>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</si>
  <si>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</si>
  <si>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</si>
  <si>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</si>
  <si>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</si>
  <si>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</si>
  <si>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</si>
  <si>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</si>
  <si>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</si>
  <si>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</si>
  <si>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</si>
  <si>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</si>
  <si>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</si>
  <si>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</si>
  <si>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</si>
  <si>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</si>
  <si>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</si>
  <si>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</si>
  <si>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</si>
  <si>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</si>
  <si>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</si>
  <si>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</si>
  <si>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</si>
  <si>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</si>
  <si>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</si>
  <si>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</si>
  <si>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</si>
  <si>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</si>
  <si>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</si>
  <si>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</si>
  <si>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</si>
  <si>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</si>
  <si>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</si>
  <si>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</si>
  <si>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</si>
  <si>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</si>
  <si>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</si>
  <si>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</si>
  <si>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</si>
  <si>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</si>
  <si>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</si>
  <si>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</si>
  <si>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</si>
  <si>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</si>
  <si>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</si>
  <si>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</si>
  <si>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</si>
  <si>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</si>
  <si>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</si>
  <si>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</si>
  <si>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</si>
  <si>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</si>
  <si>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</si>
  <si>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</si>
  <si>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</si>
  <si>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</si>
  <si>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</si>
  <si>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</si>
  <si>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</si>
  <si>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</si>
  <si>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</si>
  <si>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</si>
  <si>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</si>
  <si>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</si>
  <si>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</si>
  <si>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</si>
  <si>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</si>
  <si>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</si>
  <si>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</si>
  <si>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</si>
  <si>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</si>
  <si>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</si>
  <si>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</si>
  <si>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</si>
  <si>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</si>
  <si>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</si>
  <si>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</si>
  <si>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</si>
  <si>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</si>
  <si>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</si>
  <si>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</si>
  <si>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</si>
  <si>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</si>
  <si>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</si>
  <si>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</si>
  <si>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</si>
  <si>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</si>
  <si>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</si>
  <si>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</si>
  <si>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</si>
  <si>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</si>
  <si>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</si>
  <si>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</si>
  <si>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</si>
  <si>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</si>
  <si>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</si>
  <si>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</si>
  <si>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</si>
  <si>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</si>
  <si>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</si>
  <si>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</si>
  <si>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</si>
  <si>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</si>
  <si>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</si>
  <si>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</si>
  <si>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</si>
  <si>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</si>
  <si>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</si>
  <si>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</si>
  <si>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</si>
  <si>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</si>
  <si>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</si>
  <si>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</si>
  <si>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</si>
  <si>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</si>
  <si>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</si>
  <si>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</si>
  <si>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</si>
  <si>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</si>
  <si>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</si>
  <si>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</si>
  <si>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</si>
  <si>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</si>
  <si>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</si>
  <si>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</si>
  <si>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</si>
  <si>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</si>
  <si>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</si>
  <si>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</si>
  <si>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</si>
  <si>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</si>
  <si>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</si>
  <si>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</si>
  <si>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</si>
  <si>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</si>
  <si>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</si>
  <si>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</si>
  <si>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</si>
  <si>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</si>
  <si>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</si>
  <si>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</si>
  <si>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</si>
  <si>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</si>
  <si>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</si>
  <si>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</si>
  <si>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</si>
  <si>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</si>
  <si>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</si>
  <si>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</si>
  <si>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</si>
  <si>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</si>
  <si>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</si>
  <si>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</si>
  <si>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</si>
  <si>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</si>
  <si>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</si>
  <si>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</si>
  <si>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</si>
  <si>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</si>
  <si>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</si>
  <si>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</si>
  <si>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</si>
  <si>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</si>
  <si>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</si>
  <si>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</si>
  <si>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</si>
  <si>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</si>
  <si>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</si>
  <si>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</si>
  <si>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</si>
  <si>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</si>
  <si>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</si>
  <si>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</si>
  <si>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</si>
  <si>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</si>
  <si>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</si>
  <si>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</si>
  <si>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</si>
  <si>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</si>
  <si>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</si>
  <si>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</si>
  <si>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</si>
  <si>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</si>
  <si>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</si>
  <si>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</si>
  <si>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</si>
  <si>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</si>
  <si>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</si>
  <si>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</si>
  <si>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</si>
  <si>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</si>
  <si>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</si>
  <si>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</si>
  <si>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</si>
  <si>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</si>
  <si>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</si>
  <si>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</si>
  <si>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</si>
  <si>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</si>
  <si>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</si>
  <si>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</si>
  <si>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</si>
  <si>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</si>
  <si>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</si>
  <si>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</si>
  <si>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</si>
  <si>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</si>
  <si>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</si>
  <si>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</si>
  <si>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</si>
  <si>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</si>
  <si>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</si>
  <si>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</si>
  <si>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</si>
  <si>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</si>
  <si>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</si>
  <si>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</si>
  <si>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</si>
  <si>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</si>
  <si>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</si>
  <si>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</si>
  <si>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</si>
  <si>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</si>
  <si>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</si>
  <si>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</si>
  <si>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</si>
  <si>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</si>
  <si>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</si>
  <si>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</si>
  <si>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</si>
  <si>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</si>
  <si>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</si>
  <si>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</si>
  <si>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</si>
  <si>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</si>
  <si>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</si>
  <si>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</si>
  <si>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</si>
  <si>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</si>
  <si>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</si>
  <si>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</si>
  <si>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</si>
  <si>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</si>
  <si>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</si>
  <si>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</si>
  <si>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</si>
  <si>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</si>
  <si>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</si>
  <si>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</si>
  <si>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</si>
  <si>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</si>
  <si>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</si>
  <si>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</si>
  <si>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</si>
  <si>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</si>
  <si>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</si>
  <si>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</si>
  <si>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</si>
  <si>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</si>
  <si>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</si>
  <si>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</si>
  <si>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</si>
  <si>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</si>
  <si>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</si>
  <si>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</si>
  <si>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</si>
  <si>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</si>
  <si>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</si>
  <si>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</si>
  <si>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</si>
  <si>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</si>
  <si>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</si>
  <si>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</si>
  <si>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</si>
  <si>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</si>
  <si>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</si>
  <si>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</si>
  <si>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</si>
  <si>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</si>
  <si>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</si>
  <si>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</si>
  <si>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</si>
  <si>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</si>
  <si>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</si>
  <si>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</si>
  <si>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</si>
  <si>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</si>
  <si>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</si>
  <si>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</si>
  <si>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</si>
  <si>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</si>
  <si>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</si>
  <si>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</si>
  <si>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</si>
  <si>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</si>
  <si>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</si>
  <si>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</si>
  <si>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</si>
  <si>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</si>
  <si>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</si>
  <si>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</si>
  <si>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</si>
  <si>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</si>
  <si>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</si>
  <si>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</si>
  <si>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</si>
  <si>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</si>
  <si>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</si>
  <si>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</si>
  <si>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</si>
  <si>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</si>
  <si>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</si>
  <si>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</si>
  <si>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</si>
  <si>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</si>
  <si>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</si>
  <si>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</si>
  <si>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</si>
  <si>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</si>
  <si>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</si>
  <si>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</si>
  <si>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</si>
  <si>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</si>
  <si>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</si>
  <si>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</si>
  <si>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</si>
  <si>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</si>
  <si>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</si>
  <si>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</si>
  <si>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</si>
  <si>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</si>
  <si>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</si>
  <si>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</si>
  <si>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</si>
  <si>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</si>
  <si>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</si>
  <si>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</si>
  <si>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</si>
  <si>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</si>
  <si>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</si>
  <si>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</si>
  <si>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</si>
  <si>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</si>
  <si>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</si>
  <si>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</si>
  <si>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</si>
  <si>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</si>
  <si>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</si>
  <si>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</si>
  <si>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</si>
  <si>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</si>
  <si>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</si>
  <si>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</si>
  <si>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</si>
  <si>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</si>
  <si>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</si>
  <si>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</si>
  <si>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</si>
  <si>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</si>
  <si>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</si>
  <si>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</si>
  <si>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</si>
  <si>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</si>
  <si>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</si>
  <si>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</si>
  <si>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</si>
  <si>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</si>
  <si>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</si>
  <si>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</si>
  <si>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</si>
  <si>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</si>
  <si>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</si>
  <si>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</si>
  <si>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</si>
  <si>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</si>
  <si>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</si>
  <si>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</si>
  <si>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</si>
  <si>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</si>
  <si>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</si>
  <si>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</si>
  <si>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</si>
  <si>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</si>
  <si>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</si>
  <si>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</si>
  <si>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</si>
  <si>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</si>
  <si>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</si>
  <si>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</si>
  <si>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</si>
  <si>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</si>
  <si>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</si>
  <si>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</si>
  <si>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</si>
  <si>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</si>
  <si>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</si>
  <si>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</si>
  <si>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</si>
  <si>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</si>
  <si>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</si>
  <si>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</si>
  <si>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</si>
  <si>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</si>
  <si>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</si>
  <si>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</si>
  <si>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</si>
  <si>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</si>
  <si>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</si>
  <si>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</si>
  <si>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</si>
  <si>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</si>
  <si>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</si>
  <si>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</si>
  <si>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</si>
  <si>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</si>
  <si>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</si>
  <si>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</si>
  <si>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</si>
  <si>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</si>
  <si>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</si>
  <si>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</si>
  <si>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</si>
  <si>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</si>
  <si>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</si>
  <si>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</si>
  <si>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</si>
  <si>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</si>
  <si>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</si>
  <si>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</si>
  <si>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</si>
  <si>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</si>
  <si>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</si>
  <si>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</si>
  <si>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</si>
  <si>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</si>
  <si>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</si>
  <si>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</si>
  <si>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</si>
  <si>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</si>
  <si>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</si>
  <si>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</si>
  <si>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</si>
  <si>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</si>
  <si>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</si>
  <si>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</si>
  <si>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</si>
  <si>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</si>
  <si>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</si>
  <si>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</si>
  <si>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</si>
  <si>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</si>
  <si>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</si>
  <si>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</si>
  <si>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</si>
  <si>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</si>
  <si>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</si>
  <si>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</si>
  <si>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</si>
  <si>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</si>
  <si>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</si>
  <si>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</si>
  <si>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</si>
  <si>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</si>
  <si>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</si>
  <si>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</si>
  <si>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</si>
  <si>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</si>
  <si>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</si>
  <si>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</si>
  <si>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</si>
  <si>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</si>
  <si>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</si>
  <si>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</si>
  <si>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</si>
  <si>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</si>
  <si>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</si>
  <si>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</si>
  <si>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</si>
  <si>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</si>
  <si>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</si>
  <si>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</si>
  <si>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</si>
  <si>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</si>
  <si>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</si>
  <si>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</si>
  <si>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</si>
  <si>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</si>
  <si>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</si>
  <si>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</si>
  <si>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</si>
  <si>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</si>
  <si>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</si>
  <si>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</si>
  <si>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</si>
  <si>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</si>
  <si>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</si>
  <si>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</si>
  <si>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</si>
  <si>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</si>
  <si>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</si>
  <si>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</si>
  <si>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</si>
  <si>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</si>
  <si>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</si>
  <si>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</si>
  <si>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</si>
  <si>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</si>
  <si>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</si>
  <si>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</si>
  <si>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</si>
  <si>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</si>
  <si>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</si>
  <si>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</si>
  <si>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</si>
  <si>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</si>
  <si>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</si>
  <si>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</si>
  <si>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</si>
  <si>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</si>
  <si>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</si>
  <si>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</si>
  <si>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</si>
  <si>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</si>
  <si>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</si>
  <si>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</si>
  <si>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</si>
  <si>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</si>
  <si>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</si>
  <si>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</si>
  <si>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</si>
  <si>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</si>
  <si>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</si>
  <si>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</si>
  <si>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</si>
  <si>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</si>
  <si>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</si>
  <si>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</si>
  <si>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</si>
  <si>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</si>
  <si>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</si>
  <si>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</si>
  <si>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</si>
  <si>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</si>
  <si>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</si>
  <si>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</si>
  <si>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</si>
  <si>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</si>
  <si>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</si>
  <si>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</si>
  <si>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</si>
  <si>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</si>
  <si>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</si>
  <si>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</si>
  <si>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</si>
  <si>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</si>
  <si>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</si>
  <si>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</si>
  <si>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</si>
  <si>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</si>
  <si>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</si>
  <si>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</si>
  <si>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</si>
  <si>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</si>
  <si>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</si>
  <si>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</si>
  <si>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</si>
  <si>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</si>
  <si>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</si>
  <si>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</si>
  <si>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</si>
  <si>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</si>
  <si>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</si>
  <si>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</si>
  <si>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</si>
  <si>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</si>
  <si>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</si>
  <si>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</si>
  <si>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</si>
  <si>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</si>
  <si>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</si>
  <si>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</si>
  <si>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</si>
  <si>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</si>
  <si>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</si>
  <si>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</si>
  <si>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</si>
  <si>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</si>
  <si>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</si>
  <si>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</si>
  <si>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</si>
  <si>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</si>
  <si>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</si>
  <si>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</si>
  <si>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</si>
  <si>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</si>
  <si>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</si>
  <si>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</si>
  <si>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</si>
  <si>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</si>
  <si>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</si>
  <si>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</si>
  <si>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</si>
  <si>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</si>
  <si>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</si>
  <si>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</si>
  <si>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</si>
  <si>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</si>
  <si>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</si>
  <si>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</si>
  <si>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</si>
  <si>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</si>
  <si>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</si>
  <si>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</si>
  <si>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</si>
  <si>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</si>
  <si>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</si>
  <si>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</si>
  <si>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</si>
  <si>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</si>
  <si>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</si>
  <si>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</si>
  <si>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</si>
  <si>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</si>
  <si>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</si>
  <si>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</si>
  <si>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</si>
  <si>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</si>
  <si>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</si>
  <si>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</si>
  <si>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</si>
  <si>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</si>
  <si>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</si>
  <si>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</si>
  <si>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</si>
  <si>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</si>
  <si>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</si>
  <si>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</si>
  <si>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</si>
  <si>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</si>
  <si>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</si>
  <si>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</si>
  <si>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</si>
  <si>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</si>
  <si>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</si>
  <si>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</si>
  <si>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</si>
  <si>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</si>
  <si>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</si>
  <si>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</si>
  <si>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</si>
  <si>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</si>
  <si>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</si>
  <si>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</si>
  <si>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</si>
  <si>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</si>
  <si>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</si>
  <si>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</si>
  <si>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</si>
  <si>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</si>
  <si>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</si>
  <si>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</si>
  <si>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</si>
  <si>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</si>
  <si>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</si>
  <si>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</si>
  <si>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</si>
  <si>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</si>
  <si>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</si>
  <si>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</si>
  <si>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</si>
  <si>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</si>
  <si>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</si>
  <si>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</si>
  <si>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</si>
  <si>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</si>
  <si>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</si>
  <si>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</si>
  <si>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</si>
  <si>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</si>
  <si>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</si>
  <si>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</si>
  <si>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</si>
  <si>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</si>
  <si>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</si>
  <si>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</si>
  <si>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</si>
  <si>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</si>
  <si>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</si>
  <si>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</si>
  <si>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</si>
  <si>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</si>
  <si>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</si>
  <si>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</si>
  <si>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</si>
  <si>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</si>
  <si>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</si>
  <si>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</si>
  <si>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</si>
  <si>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</si>
  <si>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</si>
  <si>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</si>
  <si>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</si>
  <si>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</si>
  <si>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</si>
  <si>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</si>
  <si>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</si>
  <si>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</si>
  <si>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</si>
  <si>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</si>
  <si>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</si>
  <si>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</si>
  <si>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</si>
  <si>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</si>
  <si>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</si>
  <si>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</si>
  <si>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</si>
  <si>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</si>
  <si>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</si>
  <si>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</si>
  <si>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</si>
  <si>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</si>
  <si>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</si>
  <si>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</si>
  <si>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</si>
  <si>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</si>
  <si>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</si>
  <si>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</si>
  <si>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</si>
  <si>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</si>
  <si>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</si>
  <si>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</si>
  <si>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</si>
  <si>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</si>
  <si>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</si>
  <si>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</si>
  <si>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</si>
  <si>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</si>
  <si>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</si>
  <si>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</si>
  <si>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</si>
  <si>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</si>
  <si>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</si>
  <si>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</si>
  <si>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</si>
  <si>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</si>
  <si>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</si>
  <si>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</si>
  <si>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</si>
  <si>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</si>
  <si>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</si>
  <si>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</si>
  <si>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</si>
  <si>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</si>
  <si>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</si>
  <si>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</si>
  <si>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</si>
  <si>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</si>
  <si>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</si>
  <si>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</si>
  <si>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</si>
  <si>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</si>
  <si>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</si>
  <si>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</si>
  <si>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</si>
  <si>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</si>
  <si>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</si>
  <si>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</si>
  <si>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</si>
  <si>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</si>
  <si>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</si>
  <si>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</si>
  <si>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</si>
  <si>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</si>
  <si>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</si>
  <si>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</si>
  <si>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</si>
  <si>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</si>
  <si>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</si>
  <si>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</si>
  <si>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</si>
  <si>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</si>
  <si>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</si>
  <si>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</si>
  <si>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</si>
  <si>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</si>
  <si>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</si>
  <si>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</si>
  <si>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</si>
  <si>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</si>
  <si>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</si>
  <si>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</si>
  <si>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</si>
  <si>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</si>
  <si>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</si>
  <si>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</si>
  <si>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</si>
  <si>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</si>
  <si>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</si>
  <si>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</si>
  <si>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</si>
  <si>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</si>
  <si>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</si>
  <si>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</si>
  <si>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</si>
  <si>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</si>
  <si>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</si>
  <si>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</si>
  <si>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</si>
  <si>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</si>
  <si>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</si>
  <si>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</si>
  <si>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</si>
  <si>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</si>
  <si>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</si>
  <si>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</si>
  <si>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</si>
  <si>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</si>
  <si>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</si>
  <si>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</si>
  <si>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</si>
  <si>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</si>
  <si>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</si>
  <si>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</si>
  <si>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</si>
  <si>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</si>
  <si>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</si>
  <si>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</si>
  <si>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</si>
  <si>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</si>
  <si>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</si>
  <si>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</si>
  <si>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</si>
  <si>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</si>
  <si>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</si>
  <si>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</si>
  <si>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</si>
  <si>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</si>
  <si>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</si>
  <si>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</si>
  <si>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</si>
  <si>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</si>
  <si>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</si>
  <si>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</si>
  <si>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</si>
  <si>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</si>
  <si>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</si>
  <si>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</si>
  <si>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</si>
  <si>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</si>
  <si>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</si>
  <si>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</si>
  <si>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</si>
  <si>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</si>
  <si>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</si>
  <si>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</si>
  <si>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</si>
  <si>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</si>
  <si>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</si>
  <si>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</si>
  <si>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</si>
  <si>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</si>
  <si>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</si>
  <si>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</si>
  <si>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</si>
  <si>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</si>
  <si>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</si>
  <si>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</si>
  <si>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</si>
  <si>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</si>
  <si>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</si>
  <si>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</si>
  <si>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</si>
  <si>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</si>
  <si>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</si>
  <si>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</si>
  <si>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</si>
  <si>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</si>
  <si>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</si>
  <si>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</si>
  <si>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</si>
  <si>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</si>
  <si>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</si>
  <si>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</si>
  <si>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</si>
  <si>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</si>
  <si>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</si>
  <si>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</si>
  <si>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</si>
  <si>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</si>
  <si>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</si>
  <si>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</si>
  <si>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</si>
  <si>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</si>
  <si>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</si>
  <si>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</si>
  <si>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</si>
  <si>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</si>
  <si>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</si>
  <si>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</si>
  <si>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</si>
  <si>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</si>
  <si>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</si>
  <si>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</si>
  <si>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</si>
  <si>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</si>
  <si>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</si>
  <si>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</si>
  <si>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</si>
  <si>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</si>
  <si>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</si>
  <si>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</si>
  <si>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</si>
  <si>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</si>
  <si>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</si>
  <si>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</si>
  <si>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</si>
  <si>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</si>
  <si>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</si>
  <si>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</si>
  <si>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</si>
  <si>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</si>
  <si>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</si>
  <si>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</si>
  <si>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</si>
  <si>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</si>
  <si>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</si>
  <si>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</si>
  <si>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</si>
  <si>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</si>
  <si>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</si>
  <si>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</si>
  <si>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</si>
  <si>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</si>
  <si>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</si>
  <si>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</si>
  <si>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</si>
  <si>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</si>
  <si>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</si>
  <si>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</si>
  <si>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</si>
  <si>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</si>
  <si>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</si>
  <si>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</si>
  <si>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</si>
  <si>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</si>
  <si>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</si>
  <si>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</si>
  <si>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</si>
  <si>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</si>
  <si>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</si>
  <si>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</si>
  <si>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</si>
  <si>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</si>
  <si>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</si>
  <si>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</si>
  <si>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</si>
  <si>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</si>
  <si>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</si>
  <si>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</si>
  <si>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</si>
  <si>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</si>
  <si>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</si>
  <si>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</si>
  <si>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</si>
  <si>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</si>
  <si>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</si>
  <si>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</si>
  <si>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</si>
  <si>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</si>
  <si>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</si>
  <si>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</si>
  <si>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</si>
  <si>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</si>
  <si>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</si>
  <si>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</si>
  <si>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</si>
  <si>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</si>
  <si>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</si>
  <si>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</si>
  <si>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</si>
  <si>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</si>
  <si>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</si>
  <si>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</si>
  <si>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</si>
  <si>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</si>
  <si>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</si>
  <si>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</si>
  <si>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</si>
  <si>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</si>
  <si>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</si>
  <si>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</si>
  <si>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</si>
  <si>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</si>
  <si>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</si>
  <si>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</si>
  <si>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</si>
  <si>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</si>
  <si>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</si>
  <si>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</si>
  <si>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</si>
  <si>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</si>
  <si>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</si>
  <si>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</si>
  <si>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</si>
  <si>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</si>
  <si>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</si>
  <si>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</si>
  <si>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</si>
  <si>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</si>
  <si>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</si>
  <si>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</si>
  <si>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</si>
  <si>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</si>
  <si>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</si>
  <si>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</si>
  <si>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</si>
  <si>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</si>
  <si>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</si>
  <si>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</si>
  <si>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</si>
  <si>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</si>
  <si>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</si>
  <si>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</si>
  <si>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</si>
  <si>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</si>
  <si>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</si>
  <si>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</si>
  <si>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</si>
  <si>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</si>
  <si>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</si>
  <si>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</si>
  <si>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</si>
  <si>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</si>
  <si>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</si>
  <si>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</si>
  <si>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</si>
  <si>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</si>
  <si>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</si>
  <si>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</si>
  <si>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</si>
  <si>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</si>
  <si>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</si>
  <si>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</si>
  <si>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</si>
  <si>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</si>
  <si>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</si>
  <si>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</si>
  <si>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</si>
  <si>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</si>
  <si>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</si>
  <si>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</si>
  <si>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</si>
  <si>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</si>
  <si>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</si>
  <si>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</si>
  <si>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</si>
  <si>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</si>
  <si>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</si>
  <si>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</si>
  <si>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</si>
  <si>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</si>
  <si>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</si>
  <si>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</si>
  <si>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</si>
  <si>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</si>
  <si>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</si>
  <si>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</si>
  <si>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</si>
  <si>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</si>
  <si>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</si>
  <si>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</si>
  <si>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</si>
  <si>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</si>
  <si>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</si>
  <si>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</si>
  <si>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</si>
  <si>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</si>
  <si>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</si>
  <si>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</si>
  <si>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</si>
  <si>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</si>
  <si>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</si>
  <si>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</si>
  <si>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</si>
  <si>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</si>
  <si>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</si>
  <si>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</si>
  <si>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</si>
  <si>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</si>
  <si>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</si>
  <si>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</si>
  <si>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</si>
  <si>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</si>
  <si>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</si>
  <si>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</si>
  <si>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</si>
  <si>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</si>
  <si>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</si>
  <si>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</si>
  <si>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</si>
  <si>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</si>
  <si>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</si>
  <si>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</si>
  <si>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</si>
  <si>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</si>
  <si>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</si>
  <si>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</si>
  <si>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</si>
  <si>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</si>
  <si>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</si>
  <si>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</si>
  <si>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</si>
  <si>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</si>
  <si>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</si>
  <si>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</si>
  <si>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</si>
  <si>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</si>
  <si>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</si>
  <si>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</si>
  <si>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</si>
  <si>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</si>
  <si>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</si>
  <si>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</si>
  <si>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</si>
  <si>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</si>
  <si>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</si>
  <si>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</si>
  <si>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</si>
  <si>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</si>
  <si>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</si>
  <si>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</si>
  <si>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</si>
  <si>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</si>
  <si>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</si>
  <si>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</si>
  <si>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</si>
  <si>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</si>
  <si>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</si>
  <si>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</si>
  <si>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</si>
  <si>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</si>
  <si>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</si>
  <si>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</si>
  <si>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</si>
  <si>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</si>
  <si>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</si>
  <si>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</si>
  <si>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</si>
  <si>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</si>
  <si>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</si>
  <si>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</si>
  <si>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</si>
  <si>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</si>
  <si>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</si>
  <si>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</si>
  <si>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</si>
  <si>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</si>
  <si>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</si>
  <si>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</si>
  <si>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</si>
  <si>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</si>
  <si>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</si>
  <si>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</si>
  <si>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</si>
  <si>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</si>
  <si>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</si>
  <si>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</si>
  <si>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</si>
  <si>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</si>
  <si>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</si>
  <si>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</si>
  <si>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</si>
  <si>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</si>
  <si>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</si>
  <si>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</si>
  <si>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</si>
  <si>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</si>
  <si>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</si>
  <si>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</si>
  <si>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</si>
  <si>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</si>
  <si>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</si>
  <si>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</si>
  <si>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</si>
  <si>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</si>
  <si>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</si>
  <si>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</si>
  <si>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</si>
  <si>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</si>
  <si>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</si>
  <si>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</si>
  <si>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</si>
  <si>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</si>
  <si>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</si>
  <si>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</si>
  <si>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</si>
  <si>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</si>
  <si>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</si>
  <si>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</si>
  <si>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</si>
  <si>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</si>
  <si>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</si>
  <si>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</si>
  <si>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</si>
  <si>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</si>
  <si>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</si>
  <si>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</si>
  <si>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</si>
  <si>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</si>
  <si>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</si>
  <si>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</si>
  <si>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</si>
  <si>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</si>
  <si>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</si>
  <si>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</si>
  <si>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</si>
  <si>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</si>
  <si>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</si>
  <si>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</si>
  <si>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</si>
  <si>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</si>
  <si>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</si>
  <si>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</si>
  <si>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</si>
  <si>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</si>
  <si>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</si>
  <si>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</si>
  <si>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</si>
  <si>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</si>
  <si>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</si>
  <si>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</si>
  <si>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</si>
  <si>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</si>
  <si>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</si>
  <si>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</si>
  <si>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</si>
  <si>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</si>
  <si>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</si>
  <si>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</si>
  <si>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</si>
  <si>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</si>
  <si>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</si>
  <si>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</si>
  <si>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</si>
  <si>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</si>
  <si>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</si>
  <si>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</si>
  <si>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</si>
  <si>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</si>
  <si>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</si>
  <si>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</si>
  <si>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</si>
  <si>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</si>
  <si>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</si>
  <si>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</si>
  <si>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</si>
  <si>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</si>
  <si>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</si>
  <si>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</si>
  <si>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</si>
  <si>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</si>
  <si>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</si>
  <si>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</si>
  <si>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</si>
  <si>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</si>
  <si>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</si>
  <si>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</si>
  <si>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</si>
  <si>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</si>
  <si>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</si>
  <si>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</si>
  <si>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</si>
  <si>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</si>
  <si>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</si>
  <si>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</si>
  <si>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</si>
  <si>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</si>
  <si>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</si>
  <si>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</si>
  <si>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</si>
  <si>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</si>
  <si>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</si>
  <si>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</si>
  <si>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</si>
  <si>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</si>
  <si>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</si>
  <si>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</si>
  <si>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</si>
  <si>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</si>
  <si>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</si>
  <si>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</si>
  <si>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</si>
  <si>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</si>
  <si>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</si>
  <si>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</si>
  <si>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</si>
  <si>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</si>
  <si>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</si>
  <si>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</si>
  <si>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</si>
  <si>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</si>
  <si>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</si>
  <si>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</si>
  <si>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</si>
  <si>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</si>
  <si>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</si>
  <si>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</si>
  <si>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</si>
  <si>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</si>
  <si>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</si>
  <si>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</si>
  <si>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</si>
  <si>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</si>
  <si>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</si>
  <si>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</si>
  <si>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</si>
  <si>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</si>
  <si>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</si>
  <si>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</si>
  <si>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</si>
  <si>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</si>
  <si>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</si>
  <si>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</si>
  <si>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</si>
  <si>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</si>
  <si>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</si>
  <si>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</si>
  <si>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</si>
  <si>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</si>
  <si>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</si>
  <si>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</si>
  <si>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</si>
  <si>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</si>
  <si>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</si>
  <si>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</si>
  <si>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</si>
  <si>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</si>
  <si>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</si>
  <si>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</si>
  <si>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</si>
  <si>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</si>
  <si>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</si>
  <si>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</si>
  <si>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</si>
  <si>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</si>
  <si>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</si>
  <si>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</si>
  <si>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</si>
  <si>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</si>
  <si>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</si>
  <si>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</si>
  <si>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</si>
  <si>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</si>
  <si>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</si>
  <si>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</si>
  <si>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</si>
  <si>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</si>
  <si>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</si>
  <si>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</si>
  <si>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</si>
  <si>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</si>
  <si>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</si>
  <si>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</si>
  <si>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</si>
  <si>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</si>
  <si>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</si>
  <si>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</si>
  <si>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</si>
  <si>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</si>
  <si>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</si>
  <si>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</si>
  <si>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</si>
  <si>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</si>
  <si>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</si>
  <si>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</si>
  <si>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</si>
  <si>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</si>
  <si>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</si>
  <si>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</si>
  <si>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</si>
  <si>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</si>
  <si>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</si>
  <si>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</si>
  <si>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</si>
  <si>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</si>
  <si>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</si>
  <si>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</si>
  <si>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</si>
  <si>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</si>
  <si>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</si>
  <si>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</si>
  <si>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</si>
  <si>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</si>
  <si>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</si>
  <si>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</si>
  <si>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</si>
  <si>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</si>
  <si>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</si>
  <si>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</si>
  <si>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</si>
  <si>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</si>
  <si>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</si>
  <si>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</si>
  <si>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</si>
  <si>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</si>
  <si>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</si>
  <si>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</si>
  <si>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</si>
  <si>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</si>
  <si>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</si>
  <si>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</si>
  <si>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</si>
  <si>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</si>
  <si>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</si>
  <si>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</si>
  <si>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</si>
  <si>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</si>
  <si>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</si>
  <si>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</si>
  <si>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</si>
  <si>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</si>
  <si>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</si>
  <si>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</si>
  <si>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</si>
  <si>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</si>
  <si>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</si>
  <si>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</si>
  <si>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</si>
  <si>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</si>
  <si>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</si>
  <si>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</si>
  <si>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</si>
  <si>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</si>
  <si>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</si>
  <si>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</si>
  <si>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</si>
  <si>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</si>
  <si>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</si>
  <si>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</si>
  <si>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</si>
  <si>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</si>
  <si>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</si>
  <si>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</si>
  <si>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</si>
  <si>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</si>
  <si>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</si>
  <si>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</si>
  <si>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</si>
  <si>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</si>
  <si>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</si>
  <si>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</si>
  <si>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</si>
  <si>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</si>
  <si>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</si>
  <si>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</si>
  <si>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</si>
  <si>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</si>
  <si>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</si>
  <si>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</si>
  <si>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</si>
  <si>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</si>
  <si>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</si>
  <si>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</si>
  <si>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</si>
  <si>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</si>
  <si>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</si>
  <si>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</si>
  <si>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</si>
  <si>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</si>
  <si>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</si>
  <si>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</si>
  <si>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</si>
  <si>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</si>
  <si>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</si>
  <si>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</si>
  <si>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</si>
  <si>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</si>
  <si>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</si>
  <si>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</si>
  <si>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</si>
  <si>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</si>
  <si>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</si>
  <si>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</si>
  <si>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</si>
  <si>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</si>
  <si>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</si>
  <si>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</si>
  <si>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</si>
  <si>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</si>
  <si>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</si>
  <si>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</si>
  <si>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</si>
  <si>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</si>
  <si>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</si>
  <si>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</si>
  <si>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</si>
  <si>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</si>
  <si>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</si>
  <si>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</si>
  <si>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</si>
  <si>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</si>
  <si>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</si>
  <si>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</si>
  <si>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</si>
  <si>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</si>
  <si>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</si>
  <si>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</si>
  <si>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</si>
  <si>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</si>
  <si>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</si>
  <si>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</si>
  <si>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</si>
  <si>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</si>
  <si>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</si>
  <si>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</si>
  <si>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</si>
  <si>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</si>
  <si>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</si>
  <si>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</si>
  <si>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</si>
  <si>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</si>
  <si>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</si>
  <si>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</si>
  <si>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</si>
  <si>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</si>
  <si>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</si>
  <si>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</si>
  <si>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</si>
  <si>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</si>
  <si>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</si>
  <si>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</si>
  <si>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</si>
  <si>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</si>
  <si>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</si>
  <si>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</si>
  <si>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</si>
  <si>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</si>
  <si>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</si>
  <si>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</si>
  <si>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</si>
  <si>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</si>
  <si>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</si>
  <si>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</si>
  <si>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</si>
  <si>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</si>
  <si>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</si>
  <si>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</si>
  <si>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</si>
  <si>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</si>
  <si>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</si>
  <si>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</si>
  <si>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</si>
  <si>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</si>
  <si>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</si>
  <si>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</si>
  <si>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</si>
  <si>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</si>
  <si>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</si>
  <si>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</si>
  <si>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</si>
  <si>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</si>
  <si>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</si>
  <si>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</si>
  <si>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</si>
  <si>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</si>
  <si>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</si>
  <si>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</si>
  <si>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</si>
  <si>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</si>
  <si>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</si>
  <si>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</si>
  <si>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</si>
  <si>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</si>
  <si>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</si>
  <si>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</si>
  <si>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</si>
  <si>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</si>
  <si>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</si>
  <si>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</si>
  <si>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</si>
  <si>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</si>
  <si>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</si>
  <si>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</si>
  <si>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</si>
  <si>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</si>
  <si>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</si>
  <si>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</si>
  <si>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</si>
  <si>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</si>
  <si>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</si>
  <si>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</si>
  <si>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</si>
  <si>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</si>
  <si>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</si>
  <si>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</si>
  <si>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</si>
  <si>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</si>
  <si>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</si>
  <si>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</si>
  <si>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</si>
  <si>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</si>
  <si>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</si>
  <si>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</si>
  <si>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</si>
  <si>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</si>
  <si>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</si>
  <si>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</si>
  <si>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</si>
  <si>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</si>
  <si>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</si>
  <si>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</si>
  <si>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</si>
  <si>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</si>
  <si>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</si>
  <si>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</si>
  <si>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</si>
  <si>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</si>
  <si>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</si>
  <si>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</si>
  <si>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</si>
  <si>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</si>
  <si>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</si>
  <si>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</si>
  <si>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</si>
  <si>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</si>
  <si>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</si>
  <si>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</si>
  <si>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</si>
  <si>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</si>
  <si>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</si>
  <si>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</si>
  <si>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</si>
  <si>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</si>
  <si>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</si>
  <si>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</si>
  <si>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</si>
  <si>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</si>
  <si>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</si>
  <si>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</si>
  <si>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</si>
  <si>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</si>
  <si>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</si>
  <si>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</si>
  <si>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</si>
  <si>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</si>
  <si>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</si>
  <si>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</si>
  <si>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</si>
  <si>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</si>
  <si>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</si>
  <si>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</si>
  <si>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</si>
  <si>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</si>
  <si>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</si>
  <si>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</si>
  <si>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</si>
  <si>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</si>
  <si>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</si>
  <si>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</si>
  <si>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</si>
  <si>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</si>
  <si>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</si>
  <si>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</si>
  <si>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</si>
  <si>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</si>
  <si>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</si>
  <si>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</si>
  <si>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</si>
  <si>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</si>
  <si>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</si>
  <si>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</si>
  <si>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</si>
  <si>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</si>
  <si>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</si>
  <si>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</si>
  <si>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</si>
  <si>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</si>
  <si>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</si>
  <si>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</si>
  <si>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</si>
  <si>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</si>
  <si>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</si>
  <si>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</si>
  <si>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</si>
  <si>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</si>
  <si>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</si>
  <si>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</si>
  <si>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</si>
  <si>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</si>
  <si>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</si>
  <si>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</si>
  <si>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</si>
  <si>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</si>
  <si>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</si>
  <si>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</si>
  <si>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</si>
  <si>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</si>
  <si>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</si>
  <si>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</si>
  <si>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</si>
  <si>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</si>
  <si>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</si>
  <si>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</si>
  <si>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</si>
  <si>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</si>
  <si>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</si>
  <si>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</si>
  <si>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</si>
  <si>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</si>
  <si>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</si>
  <si>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</si>
  <si>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</si>
  <si>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</si>
  <si>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</si>
  <si>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</si>
  <si>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</si>
  <si>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</si>
  <si>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</si>
  <si>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</si>
  <si>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</si>
  <si>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</si>
  <si>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</si>
  <si>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</si>
  <si>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</si>
  <si>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</si>
  <si>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</si>
  <si>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</si>
  <si>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</si>
  <si>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</si>
  <si>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</si>
  <si>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</si>
  <si>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</si>
  <si>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</si>
  <si>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</si>
  <si>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</si>
  <si>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</si>
  <si>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</si>
  <si>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</si>
  <si>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</si>
  <si>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</si>
  <si>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</si>
  <si>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</si>
  <si>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</si>
  <si>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</si>
  <si>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</si>
  <si>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</si>
  <si>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</si>
  <si>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</si>
  <si>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</si>
  <si>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</si>
  <si>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</si>
  <si>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</si>
  <si>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</si>
  <si>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</si>
  <si>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</si>
  <si>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</si>
  <si>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</si>
  <si>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</si>
  <si>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</si>
  <si>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</si>
  <si>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</si>
  <si>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</si>
  <si>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</si>
  <si>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</si>
  <si>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</si>
  <si>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</si>
  <si>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</si>
  <si>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</si>
  <si>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</si>
  <si>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</si>
  <si>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</si>
  <si>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</si>
  <si>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</si>
  <si>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</si>
  <si>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</si>
  <si>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</si>
  <si>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</si>
  <si>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</si>
  <si>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</si>
  <si>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</si>
  <si>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</si>
  <si>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</si>
  <si>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</si>
  <si>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</si>
  <si>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</si>
  <si>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</si>
  <si>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</si>
  <si>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</si>
  <si>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</si>
  <si>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</si>
  <si>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</si>
  <si>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</si>
  <si>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</si>
  <si>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</si>
  <si>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</si>
  <si>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</si>
  <si>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</si>
  <si>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</si>
  <si>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</si>
  <si>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</si>
  <si>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</si>
  <si>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</si>
  <si>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</si>
  <si>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</si>
  <si>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</si>
  <si>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</si>
  <si>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</si>
  <si>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</si>
  <si>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</si>
  <si>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</si>
  <si>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</si>
  <si>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</si>
  <si>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</si>
  <si>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</si>
  <si>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</si>
  <si>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</si>
  <si>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</si>
  <si>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</si>
  <si>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</si>
  <si>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</si>
  <si>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</si>
  <si>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</si>
  <si>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</si>
  <si>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</si>
  <si>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</si>
  <si>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</si>
  <si>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</si>
  <si>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</si>
  <si>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</si>
  <si>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</si>
  <si>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</si>
  <si>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</si>
  <si>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</si>
  <si>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</si>
  <si>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</si>
  <si>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</si>
  <si>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</si>
  <si>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</si>
  <si>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</si>
  <si>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</si>
  <si>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</si>
  <si>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</si>
  <si>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</si>
  <si>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</si>
  <si>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</si>
  <si>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</si>
  <si>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</si>
  <si>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</si>
  <si>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</si>
  <si>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</si>
  <si>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</si>
  <si>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</si>
  <si>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</si>
  <si>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</si>
  <si>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</si>
  <si>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</si>
  <si>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</si>
  <si>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</si>
  <si>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</si>
  <si>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</si>
  <si>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</si>
  <si>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</si>
  <si>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</si>
  <si>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</si>
  <si>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</si>
  <si>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</si>
  <si>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</si>
  <si>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</si>
  <si>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</si>
  <si>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</si>
  <si>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</si>
  <si>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</si>
  <si>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</si>
  <si>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</si>
  <si>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</si>
  <si>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</si>
  <si>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</si>
  <si>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</si>
  <si>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</si>
  <si>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</si>
  <si>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</si>
  <si>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</si>
  <si>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</si>
  <si>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</si>
  <si>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</si>
  <si>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</si>
  <si>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</si>
  <si>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</si>
  <si>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</si>
  <si>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</si>
  <si>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</si>
  <si>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</si>
  <si>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</si>
  <si>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</si>
  <si>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</si>
  <si>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</si>
  <si>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</si>
  <si>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</si>
  <si>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</si>
  <si>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</si>
  <si>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</si>
  <si>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</si>
  <si>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</si>
  <si>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</si>
  <si>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</si>
  <si>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</si>
  <si>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</si>
  <si>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</si>
  <si>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</si>
  <si>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</si>
  <si>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</si>
  <si>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</si>
  <si>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</si>
  <si>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</si>
  <si>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</si>
  <si>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</si>
  <si>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</si>
  <si>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</si>
  <si>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</si>
  <si>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</si>
  <si>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</si>
  <si>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</si>
  <si>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</si>
  <si>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</si>
  <si>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</si>
  <si>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</si>
  <si>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</si>
  <si>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</si>
  <si>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</si>
  <si>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</si>
  <si>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</si>
  <si>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</si>
  <si>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</si>
  <si>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</si>
  <si>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</si>
  <si>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</si>
  <si>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</si>
  <si>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</si>
  <si>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</si>
  <si>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</si>
  <si>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</si>
  <si>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</si>
  <si>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</si>
  <si>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</si>
  <si>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</si>
  <si>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</si>
  <si>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</si>
  <si>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</si>
  <si>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</si>
  <si>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</si>
  <si>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</si>
  <si>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</si>
  <si>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</si>
  <si>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</si>
  <si>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</si>
  <si>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</si>
  <si>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</si>
  <si>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</si>
  <si>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</si>
  <si>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</si>
  <si>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</si>
  <si>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</si>
  <si>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</si>
  <si>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</si>
  <si>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</si>
  <si>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</si>
  <si>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</si>
  <si>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</si>
  <si>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</si>
  <si>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</si>
  <si>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</si>
  <si>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</si>
  <si>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</si>
  <si>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</si>
  <si>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</si>
  <si>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</si>
  <si>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</si>
  <si>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</si>
  <si>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</si>
  <si>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</si>
  <si>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</si>
  <si>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</si>
  <si>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</si>
  <si>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</si>
  <si>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</si>
  <si>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</si>
  <si>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</si>
  <si>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</si>
  <si>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</si>
  <si>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</si>
  <si>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</si>
  <si>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</si>
  <si>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</si>
  <si>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</si>
  <si>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</si>
  <si>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</si>
  <si>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</si>
  <si>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</si>
  <si>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</si>
  <si>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</si>
  <si>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</si>
  <si>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</si>
  <si>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</si>
  <si>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</si>
  <si>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</si>
  <si>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</si>
  <si>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</si>
  <si>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</si>
  <si>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</si>
  <si>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</si>
  <si>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</si>
  <si>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</si>
  <si>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</si>
  <si>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</si>
  <si>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</si>
  <si>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</si>
  <si>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</si>
  <si>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</si>
  <si>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</si>
  <si>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</si>
  <si>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</si>
  <si>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</si>
  <si>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</si>
  <si>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</si>
  <si>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</si>
  <si>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</si>
  <si>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</si>
  <si>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</si>
  <si>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</si>
  <si>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</si>
  <si>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</si>
  <si>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</si>
  <si>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</si>
  <si>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</si>
  <si>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</si>
  <si>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</si>
  <si>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</si>
  <si>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</si>
  <si>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</si>
  <si>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</si>
  <si>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</si>
  <si>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</si>
  <si>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</si>
  <si>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</si>
  <si>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</si>
  <si>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</si>
  <si>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</si>
  <si>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</si>
  <si>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</si>
  <si>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</si>
  <si>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</si>
  <si>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</si>
  <si>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</si>
  <si>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</si>
  <si>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</si>
  <si>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</si>
  <si>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</si>
  <si>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</si>
  <si>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</si>
  <si>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</si>
  <si>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</si>
  <si>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</si>
  <si>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</si>
  <si>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</si>
  <si>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</si>
  <si>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</si>
  <si>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</si>
  <si>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</si>
  <si>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</si>
  <si>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</si>
  <si>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</si>
  <si>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</si>
  <si>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</si>
  <si>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</si>
  <si>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</si>
  <si>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</si>
  <si>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</si>
  <si>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</si>
  <si>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</si>
  <si>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</si>
  <si>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</si>
  <si>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</si>
  <si>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</si>
  <si>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</si>
  <si>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</si>
  <si>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</si>
  <si>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</si>
  <si>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</si>
  <si>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</si>
  <si>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</si>
  <si>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</si>
  <si>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</si>
  <si>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</si>
  <si>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</si>
  <si>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</si>
  <si>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</si>
  <si>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</si>
  <si>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</si>
  <si>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</si>
  <si>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</si>
  <si>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</si>
  <si>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</si>
  <si>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</si>
  <si>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</si>
  <si>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</si>
  <si>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</si>
  <si>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</si>
  <si>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</si>
  <si>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</si>
  <si>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</si>
  <si>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</si>
  <si>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</si>
  <si>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</si>
  <si>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</si>
  <si>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</si>
  <si>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</si>
  <si>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</si>
  <si>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</si>
  <si>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</si>
  <si>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</si>
  <si>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</si>
  <si>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</si>
  <si>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</si>
  <si>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</si>
  <si>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</si>
  <si>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</si>
  <si>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</si>
  <si>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</si>
  <si>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</si>
  <si>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</si>
  <si>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</si>
  <si>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</si>
  <si>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</si>
  <si>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</si>
  <si>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</si>
  <si>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</si>
  <si>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</si>
  <si>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</si>
  <si>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</si>
  <si>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</si>
  <si>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</si>
  <si>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</si>
  <si>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</si>
  <si>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</si>
  <si>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</si>
  <si>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</si>
  <si>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</si>
  <si>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</si>
  <si>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</si>
  <si>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</si>
  <si>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</si>
  <si>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</si>
  <si>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</si>
  <si>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</si>
  <si>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</si>
  <si>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</si>
  <si>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</si>
  <si>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</si>
  <si>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</si>
  <si>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</si>
  <si>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</si>
  <si>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</si>
  <si>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</si>
  <si>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</si>
  <si>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</si>
  <si>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</si>
  <si>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</si>
  <si>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</si>
  <si>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</si>
  <si>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</si>
  <si>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</si>
  <si>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</si>
  <si>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</si>
  <si>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</si>
  <si>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</si>
  <si>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</si>
  <si>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</si>
  <si>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</si>
  <si>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</si>
  <si>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</si>
  <si>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</si>
  <si>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</si>
  <si>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</si>
  <si>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</si>
  <si>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</si>
  <si>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</si>
  <si>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</si>
  <si>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</si>
  <si>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</si>
  <si>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</si>
  <si>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</si>
  <si>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</si>
  <si>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</si>
  <si>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</si>
  <si>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</si>
  <si>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</si>
  <si>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</si>
  <si>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</si>
  <si>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</si>
  <si>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</si>
  <si>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</si>
  <si>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</si>
  <si>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</si>
  <si>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</si>
  <si>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</si>
  <si>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</si>
  <si>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</si>
  <si>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</si>
  <si>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</si>
  <si>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</si>
  <si>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</si>
  <si>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</si>
  <si>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</si>
  <si>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</si>
  <si>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</si>
  <si>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</si>
  <si>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</si>
  <si>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</si>
  <si>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</si>
  <si>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</si>
  <si>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</si>
  <si>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</si>
  <si>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</si>
  <si>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</si>
  <si>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</si>
  <si>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</si>
  <si>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</si>
  <si>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</si>
  <si>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</si>
  <si>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</si>
  <si>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</si>
  <si>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</si>
  <si>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</si>
  <si>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</si>
  <si>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</si>
  <si>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</si>
  <si>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</si>
  <si>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</si>
  <si>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</si>
  <si>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</si>
  <si>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</si>
  <si>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</si>
  <si>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</si>
  <si>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</si>
  <si>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</si>
  <si>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</si>
  <si>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</si>
  <si>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</si>
  <si>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</si>
  <si>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</si>
  <si>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</si>
  <si>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</si>
  <si>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</si>
  <si>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</si>
  <si>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</si>
  <si>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</si>
  <si>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</si>
  <si>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</si>
  <si>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</si>
  <si>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</si>
  <si>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</si>
  <si>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</si>
  <si>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</si>
  <si>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</si>
  <si>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</si>
  <si>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</si>
  <si>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</si>
  <si>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</si>
  <si>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</si>
  <si>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</si>
  <si>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</si>
  <si>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</si>
  <si>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</si>
  <si>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</si>
  <si>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</si>
  <si>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</si>
  <si>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</si>
  <si>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</si>
  <si>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</si>
  <si>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</si>
  <si>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</si>
  <si>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</si>
  <si>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</si>
  <si>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</si>
  <si>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</si>
  <si>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</si>
  <si>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</si>
  <si>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</si>
  <si>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</si>
  <si>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</si>
  <si>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</si>
  <si>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</si>
  <si>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</si>
  <si>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</si>
  <si>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</si>
  <si>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</si>
  <si>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</si>
  <si>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</si>
  <si>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</si>
  <si>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</si>
  <si>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</si>
  <si>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</si>
  <si>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</si>
  <si>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</si>
  <si>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</si>
  <si>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</si>
  <si>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</si>
  <si>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</si>
  <si>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</si>
  <si>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</si>
  <si>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</si>
  <si>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</si>
  <si>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</si>
  <si>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</si>
  <si>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</si>
  <si>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</si>
  <si>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</si>
  <si>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</si>
  <si>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</si>
  <si>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</si>
  <si>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</si>
  <si>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</si>
  <si>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</si>
  <si>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</si>
  <si>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</si>
  <si>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</si>
  <si>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</si>
  <si>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</si>
  <si>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</si>
  <si>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</si>
  <si>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</si>
  <si>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</si>
  <si>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</si>
  <si>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</si>
  <si>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</si>
  <si>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</si>
  <si>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</si>
  <si>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</si>
  <si>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</si>
  <si>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</si>
  <si>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</si>
  <si>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</si>
  <si>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</si>
  <si>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</si>
  <si>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</si>
  <si>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</si>
  <si>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</si>
  <si>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</si>
  <si>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</si>
  <si>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</si>
  <si>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</si>
  <si>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</si>
  <si>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</si>
  <si>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</si>
  <si>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</si>
  <si>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</si>
  <si>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</si>
  <si>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</si>
  <si>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</si>
  <si>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</si>
  <si>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</si>
  <si>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</si>
  <si>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</si>
  <si>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</si>
  <si>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</si>
  <si>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</si>
  <si>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</si>
  <si>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</si>
  <si>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</si>
  <si>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</si>
  <si>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</si>
  <si>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</si>
  <si>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</si>
  <si>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</si>
  <si>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</si>
  <si>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</si>
  <si>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</si>
  <si>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</si>
  <si>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</si>
  <si>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</si>
  <si>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</si>
  <si>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</si>
  <si>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</si>
  <si>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</si>
  <si>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</si>
  <si>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</si>
  <si>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</si>
  <si>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</si>
  <si>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</si>
  <si>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</si>
  <si>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</si>
  <si>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</si>
  <si>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</si>
  <si>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</si>
  <si>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</si>
  <si>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</si>
  <si>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</si>
  <si>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</si>
  <si>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</si>
  <si>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</si>
  <si>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</si>
  <si>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</si>
  <si>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</si>
  <si>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</si>
  <si>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</si>
  <si>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</si>
  <si>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</si>
  <si>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</si>
  <si>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</si>
  <si>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</si>
  <si>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</si>
  <si>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</si>
  <si>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</si>
  <si>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</si>
  <si>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</si>
  <si>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</si>
  <si>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</si>
  <si>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</si>
  <si>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</si>
  <si>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</si>
  <si>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</si>
  <si>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</si>
  <si>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</si>
  <si>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</si>
  <si>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</si>
  <si>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</si>
  <si>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</si>
  <si>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</si>
  <si>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</si>
  <si>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</si>
  <si>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</si>
  <si>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</si>
  <si>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</si>
  <si>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</si>
  <si>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</si>
  <si>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</si>
  <si>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</si>
  <si>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</si>
  <si>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</si>
  <si>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</si>
  <si>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</si>
  <si>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</si>
  <si>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</si>
  <si>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</si>
  <si>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</si>
  <si>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</si>
  <si>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</si>
  <si>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</si>
  <si>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</si>
  <si>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</si>
  <si>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</si>
  <si>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</si>
  <si>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</si>
  <si>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</si>
  <si>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</si>
  <si>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</si>
  <si>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</si>
  <si>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</si>
  <si>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</si>
  <si>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</si>
  <si>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</si>
  <si>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</si>
  <si>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</si>
  <si>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</si>
  <si>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</si>
  <si>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</si>
  <si>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</si>
  <si>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</si>
  <si>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</si>
  <si>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</si>
  <si>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</si>
  <si>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</si>
  <si>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</si>
  <si>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</si>
  <si>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</si>
  <si>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</si>
  <si>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</si>
  <si>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</si>
  <si>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</si>
  <si>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</si>
  <si>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</si>
  <si>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</si>
  <si>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</si>
  <si>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</si>
  <si>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</si>
  <si>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</si>
  <si>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</si>
  <si>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</si>
  <si>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</si>
  <si>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</si>
  <si>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</si>
  <si>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</si>
  <si>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</si>
  <si>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</si>
  <si>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</si>
  <si>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</si>
  <si>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</si>
  <si>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</si>
  <si>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</si>
  <si>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</si>
  <si>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</si>
  <si>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</si>
  <si>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</si>
  <si>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</si>
  <si>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</si>
  <si>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</si>
  <si>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</si>
  <si>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</si>
  <si>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</si>
  <si>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</si>
  <si>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</si>
  <si>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</si>
  <si>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</si>
  <si>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</si>
  <si>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</si>
  <si>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</si>
  <si>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</si>
  <si>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</si>
  <si>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</si>
  <si>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</si>
  <si>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</si>
  <si>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</si>
  <si>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</si>
  <si>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</si>
  <si>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</si>
  <si>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</si>
  <si>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</si>
  <si>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</si>
  <si>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</si>
  <si>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</si>
  <si>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</si>
  <si>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</si>
  <si>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</si>
  <si>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</si>
  <si>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</si>
  <si>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</si>
  <si>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</si>
  <si>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</si>
  <si>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</si>
  <si>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</si>
  <si>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</si>
  <si>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</si>
  <si>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</si>
  <si>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</si>
  <si>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</si>
  <si>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</si>
  <si>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</si>
  <si>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</si>
  <si>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</si>
  <si>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</si>
  <si>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</si>
  <si>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</si>
  <si>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</si>
  <si>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</si>
  <si>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</si>
  <si>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</si>
  <si>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</si>
  <si>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</si>
  <si>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</si>
  <si>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</si>
  <si>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</si>
  <si>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</si>
  <si>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</si>
  <si>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</si>
  <si>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</si>
  <si>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</si>
  <si>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</si>
  <si>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</si>
  <si>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</si>
  <si>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</si>
  <si>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</si>
  <si>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</si>
  <si>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</si>
  <si>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</si>
  <si>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</si>
  <si>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</si>
  <si>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</si>
  <si>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</si>
  <si>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</si>
  <si>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</si>
  <si>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</si>
  <si>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</si>
  <si>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</si>
  <si>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</si>
  <si>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</si>
  <si>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</si>
  <si>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</si>
  <si>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</si>
  <si>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</si>
  <si>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</si>
  <si>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</si>
  <si>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</si>
  <si>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</si>
  <si>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</si>
  <si>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</si>
  <si>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</si>
  <si>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</si>
  <si>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</si>
  <si>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</si>
  <si>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</si>
  <si>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</si>
  <si>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</si>
  <si>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</si>
  <si>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</si>
  <si>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</si>
  <si>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</si>
  <si>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</si>
  <si>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</si>
  <si>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</si>
  <si>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</si>
  <si>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</si>
  <si>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</si>
  <si>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</si>
  <si>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</si>
  <si>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</si>
  <si>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</si>
  <si>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</si>
  <si>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</si>
  <si>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</si>
  <si>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</si>
  <si>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</si>
  <si>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</si>
  <si>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</si>
  <si>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</si>
  <si>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</si>
  <si>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</si>
  <si>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</si>
  <si>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</si>
  <si>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</si>
  <si>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</si>
  <si>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</si>
  <si>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</si>
  <si>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</si>
  <si>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</si>
  <si>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</si>
  <si>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</si>
  <si>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</si>
  <si>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</si>
  <si>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</si>
  <si>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</si>
  <si>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</si>
  <si>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</si>
  <si>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</si>
  <si>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</si>
  <si>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</si>
  <si>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</si>
  <si>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</si>
  <si>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</si>
  <si>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</si>
  <si>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</si>
  <si>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</si>
  <si>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</si>
  <si>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</si>
  <si>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</si>
  <si>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</si>
  <si>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</si>
  <si>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</si>
  <si>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</si>
  <si>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</si>
  <si>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</si>
  <si>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</si>
  <si>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</si>
  <si>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</si>
  <si>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</si>
  <si>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</si>
  <si>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</si>
  <si>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</si>
  <si>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</si>
  <si>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</si>
  <si>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</si>
  <si>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</si>
  <si>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</si>
  <si>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</si>
  <si>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</si>
  <si>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</si>
  <si>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</si>
  <si>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</si>
  <si>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</si>
  <si>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</si>
  <si>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</si>
  <si>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</si>
  <si>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</si>
  <si>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</si>
  <si>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</si>
  <si>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</si>
  <si>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</si>
  <si>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</si>
  <si>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</si>
  <si>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</si>
  <si>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</si>
  <si>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</si>
  <si>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</si>
  <si>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</si>
  <si>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</si>
  <si>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</si>
  <si>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</si>
  <si>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</si>
  <si>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</si>
  <si>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</si>
  <si>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</si>
  <si>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</si>
  <si>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</si>
  <si>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</si>
  <si>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</si>
  <si>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</si>
  <si>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</si>
  <si>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</si>
  <si>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</si>
  <si>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</si>
  <si>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</si>
  <si>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</si>
  <si>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</si>
  <si>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</si>
  <si>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</si>
  <si>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</si>
  <si>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</si>
  <si>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</si>
  <si>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</si>
  <si>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</si>
  <si>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</si>
  <si>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</si>
  <si>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</si>
  <si>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</si>
  <si>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</si>
  <si>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</si>
  <si>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</si>
  <si>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</si>
  <si>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</si>
  <si>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</si>
  <si>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</si>
  <si>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</si>
  <si>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</si>
  <si>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</si>
  <si>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</si>
  <si>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</si>
  <si>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</si>
  <si>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</si>
  <si>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</si>
  <si>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</si>
  <si>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</si>
  <si>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</si>
  <si>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</si>
  <si>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</si>
  <si>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</si>
  <si>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</si>
  <si>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</si>
  <si>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</si>
  <si>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</si>
  <si>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</si>
  <si>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</si>
  <si>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</si>
  <si>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</si>
  <si>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</si>
  <si>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</si>
  <si>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</si>
  <si>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</si>
  <si>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</si>
  <si>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</si>
  <si>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</si>
  <si>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</si>
  <si>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</si>
  <si>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</si>
  <si>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</si>
  <si>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</si>
  <si>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</si>
  <si>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</si>
  <si>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</si>
  <si>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</si>
  <si>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</si>
  <si>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</si>
  <si>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</si>
  <si>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</si>
  <si>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</si>
  <si>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</si>
  <si>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</si>
  <si>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</si>
  <si>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</si>
  <si>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</si>
  <si>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</si>
  <si>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</si>
  <si>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</si>
  <si>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</si>
  <si>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</si>
  <si>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</si>
  <si>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</si>
  <si>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</si>
  <si>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</si>
  <si>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</si>
  <si>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</si>
  <si>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</si>
  <si>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</si>
  <si>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</si>
  <si>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</si>
  <si>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</si>
  <si>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</si>
  <si>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</si>
  <si>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</si>
  <si>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</si>
  <si>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</si>
  <si>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</si>
  <si>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</si>
  <si>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</si>
  <si>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</si>
  <si>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</si>
  <si>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</si>
  <si>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</si>
  <si>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</si>
  <si>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</si>
  <si>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</si>
  <si>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</si>
  <si>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</si>
  <si>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</si>
  <si>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</si>
  <si>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</si>
  <si>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</si>
  <si>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</si>
  <si>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</si>
  <si>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</si>
  <si>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</si>
  <si>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</si>
  <si>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</si>
  <si>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</si>
  <si>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</si>
  <si>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</si>
  <si>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</si>
  <si>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</si>
  <si>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</si>
  <si>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</si>
  <si>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</si>
  <si>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</si>
  <si>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</si>
  <si>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</si>
  <si>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</si>
  <si>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</si>
  <si>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</si>
  <si>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</si>
  <si>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</si>
  <si>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</si>
  <si>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</si>
  <si>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</si>
  <si>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</si>
  <si>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</si>
  <si>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</si>
  <si>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</si>
  <si>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</si>
  <si>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</si>
  <si>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</si>
  <si>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</si>
  <si>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</si>
  <si>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</si>
  <si>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</si>
  <si>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</si>
  <si>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</si>
  <si>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</si>
  <si>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</si>
  <si>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</si>
  <si>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</si>
  <si>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</si>
  <si>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</si>
  <si>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</si>
  <si>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</si>
  <si>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</si>
  <si>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</si>
  <si>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</si>
  <si>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</si>
  <si>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</si>
  <si>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</si>
  <si>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</si>
  <si>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</si>
  <si>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</si>
  <si>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</si>
  <si>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</si>
  <si>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</si>
  <si>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</si>
  <si>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</si>
  <si>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</si>
  <si>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</si>
  <si>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</si>
  <si>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</si>
  <si>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</si>
  <si>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</si>
  <si>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</si>
  <si>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</si>
  <si>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</si>
  <si>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</si>
  <si>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</si>
  <si>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</si>
  <si>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</si>
  <si>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</si>
  <si>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</si>
  <si>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</si>
  <si>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</si>
  <si>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</si>
  <si>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</si>
  <si>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</si>
  <si>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</si>
  <si>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</si>
  <si>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</si>
  <si>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</si>
  <si>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</si>
  <si>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</si>
  <si>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</si>
  <si>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</si>
  <si>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</si>
  <si>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</si>
  <si>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</si>
  <si>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</si>
  <si>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</si>
  <si>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</si>
  <si>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</si>
  <si>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</si>
  <si>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</si>
  <si>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</si>
  <si>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</si>
  <si>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</si>
  <si>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</si>
  <si>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</si>
  <si>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</si>
  <si>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</si>
  <si>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</si>
  <si>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</si>
  <si>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</si>
  <si>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</si>
  <si>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</si>
  <si>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</si>
  <si>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</si>
  <si>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</si>
  <si>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</si>
  <si>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</si>
  <si>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</si>
  <si>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</si>
  <si>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</si>
  <si>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</si>
  <si>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</si>
  <si>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</si>
  <si>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</si>
  <si>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</si>
  <si>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</si>
  <si>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</si>
  <si>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</si>
  <si>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</si>
  <si>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</si>
  <si>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</si>
  <si>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</si>
  <si>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</si>
  <si>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</si>
  <si>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</si>
  <si>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</si>
  <si>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</si>
  <si>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</si>
  <si>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</si>
  <si>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</si>
  <si>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</si>
  <si>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</si>
  <si>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</si>
  <si>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</si>
  <si>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</si>
  <si>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</si>
  <si>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</si>
  <si>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</si>
  <si>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</si>
  <si>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</si>
  <si>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</si>
  <si>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</si>
  <si>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</si>
  <si>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</si>
  <si>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</si>
  <si>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</si>
  <si>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</si>
  <si>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</si>
  <si>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</si>
  <si>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</si>
  <si>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</si>
  <si>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</si>
  <si>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</si>
  <si>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</si>
  <si>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</si>
  <si>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</si>
  <si>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</si>
  <si>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</si>
  <si>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</si>
  <si>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</si>
  <si>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</si>
  <si>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</si>
  <si>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</si>
  <si>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</si>
  <si>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</si>
  <si>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</si>
  <si>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</si>
  <si>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</si>
  <si>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</si>
  <si>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</si>
  <si>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</si>
  <si>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</si>
  <si>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</si>
  <si>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</si>
  <si>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</si>
  <si>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</si>
  <si>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</si>
  <si>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</si>
  <si>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</si>
  <si>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</si>
  <si>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</si>
  <si>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</si>
  <si>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</si>
  <si>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</si>
  <si>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</si>
  <si>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</si>
  <si>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</si>
  <si>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</si>
  <si>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</si>
  <si>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</si>
  <si>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</si>
  <si>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</si>
  <si>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</si>
  <si>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</si>
  <si>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</si>
  <si>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</si>
  <si>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</si>
  <si>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</si>
  <si>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</si>
  <si>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</si>
  <si>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</si>
  <si>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</si>
  <si>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</si>
  <si>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</si>
  <si>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</si>
  <si>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</si>
  <si>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</si>
  <si>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</si>
  <si>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</si>
  <si>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</si>
  <si>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</si>
  <si>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</si>
  <si>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</si>
  <si>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</si>
  <si>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</si>
  <si>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</si>
  <si>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</si>
  <si>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</si>
  <si>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</si>
  <si>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</si>
  <si>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</si>
  <si>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</si>
  <si>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</si>
  <si>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</si>
  <si>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</si>
  <si>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</si>
  <si>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</si>
  <si>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</si>
  <si>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</si>
  <si>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</si>
  <si>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</si>
  <si>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</si>
  <si>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</si>
  <si>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</si>
  <si>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</si>
  <si>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</si>
  <si>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</si>
  <si>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</si>
  <si>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</si>
  <si>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</si>
  <si>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</si>
  <si>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</si>
  <si>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</si>
  <si>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</si>
  <si>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</si>
  <si>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</si>
  <si>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</si>
  <si>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</si>
  <si>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</si>
  <si>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</si>
  <si>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</si>
  <si>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</si>
  <si>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</si>
  <si>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</si>
  <si>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</si>
  <si>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</si>
  <si>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</si>
  <si>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</si>
  <si>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</si>
  <si>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</si>
  <si>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</si>
  <si>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</si>
  <si>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</si>
  <si>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</si>
  <si>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</si>
  <si>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</si>
  <si>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</si>
  <si>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</si>
  <si>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</si>
  <si>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</si>
  <si>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</si>
  <si>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</si>
  <si>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</si>
  <si>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</si>
  <si>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</si>
  <si>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</si>
  <si>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</si>
  <si>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</si>
  <si>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</si>
  <si>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</si>
  <si>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</si>
  <si>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</si>
  <si>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</si>
  <si>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</si>
  <si>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</si>
  <si>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</si>
  <si>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</si>
  <si>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</si>
  <si>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</si>
  <si>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</si>
  <si>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</si>
  <si>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</si>
  <si>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</si>
  <si>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</si>
  <si>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</si>
  <si>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</si>
  <si>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</si>
  <si>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</si>
  <si>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</si>
  <si>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</si>
  <si>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</si>
  <si>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</si>
  <si>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</si>
  <si>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</si>
  <si>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</si>
  <si>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</si>
  <si>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</si>
  <si>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</si>
  <si>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</si>
  <si>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</si>
  <si>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</si>
  <si>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</si>
  <si>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</si>
  <si>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</si>
  <si>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</si>
  <si>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</si>
  <si>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</si>
  <si>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</si>
  <si>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</si>
  <si>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</si>
  <si>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</si>
  <si>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</si>
  <si>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</si>
  <si>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</si>
  <si>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</si>
  <si>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</si>
  <si>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</si>
  <si>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</si>
  <si>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</si>
  <si>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</si>
  <si>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</si>
  <si>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</si>
  <si>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</si>
  <si>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</si>
  <si>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</si>
  <si>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</si>
  <si>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</si>
  <si>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</si>
  <si>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</si>
  <si>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</si>
  <si>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</si>
  <si>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</si>
  <si>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</si>
  <si>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</si>
  <si>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</si>
  <si>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</si>
  <si>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</si>
  <si>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</si>
  <si>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</si>
  <si>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</si>
  <si>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</si>
  <si>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</si>
  <si>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</si>
  <si>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</si>
  <si>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</si>
  <si>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</si>
  <si>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</si>
  <si>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</si>
  <si>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</si>
  <si>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</si>
  <si>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</si>
  <si>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</si>
  <si>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</si>
  <si>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</si>
  <si>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</si>
  <si>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</si>
  <si>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</si>
  <si>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</si>
  <si>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</si>
  <si>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</si>
  <si>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</si>
  <si>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</si>
  <si>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</si>
  <si>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</si>
  <si>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</si>
  <si>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</si>
  <si>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</si>
  <si>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</si>
  <si>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</si>
  <si>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</si>
  <si>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</si>
  <si>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</si>
  <si>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</si>
  <si>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</si>
  <si>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</si>
  <si>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</si>
  <si>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</si>
  <si>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</si>
  <si>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</si>
  <si>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</si>
  <si>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</si>
  <si>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</si>
  <si>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</si>
  <si>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</si>
  <si>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</si>
  <si>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</si>
  <si>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</si>
  <si>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</si>
  <si>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</si>
  <si>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</si>
  <si>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</si>
  <si>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</si>
  <si>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</si>
  <si>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</si>
  <si>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</si>
  <si>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</si>
  <si>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</si>
  <si>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</si>
  <si>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</si>
  <si>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</si>
  <si>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</si>
  <si>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</si>
  <si>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</si>
  <si>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</si>
  <si>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</si>
  <si>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</si>
  <si>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</si>
  <si>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</si>
  <si>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</si>
  <si>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</si>
  <si>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</si>
  <si>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</si>
  <si>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</si>
  <si>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</si>
  <si>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</si>
  <si>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</si>
  <si>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</si>
  <si>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</si>
  <si>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</si>
  <si>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</si>
  <si>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</si>
  <si>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</si>
  <si>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</si>
  <si>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</si>
  <si>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</si>
  <si>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</si>
  <si>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</si>
  <si>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</si>
  <si>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</si>
  <si>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</si>
  <si>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</si>
  <si>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</si>
  <si>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</si>
  <si>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</si>
  <si>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</si>
  <si>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</si>
  <si>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</si>
  <si>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</si>
  <si>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</si>
  <si>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</si>
  <si>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</si>
  <si>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</si>
  <si>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</si>
  <si>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</si>
  <si>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</si>
  <si>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</si>
  <si>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</si>
  <si>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</si>
  <si>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</si>
  <si>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</si>
  <si>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</si>
  <si>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</si>
  <si>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</si>
  <si>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</si>
  <si>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</si>
  <si>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</si>
  <si>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</si>
  <si>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</si>
  <si>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</si>
  <si>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</si>
  <si>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</si>
  <si>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</si>
  <si>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</si>
  <si>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</si>
  <si>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</si>
  <si>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</si>
  <si>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</si>
  <si>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</si>
  <si>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</si>
  <si>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</si>
  <si>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</si>
  <si>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</si>
  <si>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</si>
  <si>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</si>
  <si>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</si>
  <si>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</si>
  <si>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</si>
  <si>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</si>
  <si>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</si>
  <si>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</si>
  <si>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</si>
  <si>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</si>
  <si>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</si>
  <si>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</si>
  <si>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</si>
  <si>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</si>
  <si>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</si>
  <si>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</si>
  <si>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</si>
  <si>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</si>
  <si>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</si>
  <si>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</si>
  <si>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</si>
  <si>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</si>
  <si>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</si>
  <si>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</si>
  <si>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</si>
  <si>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</si>
  <si>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</si>
  <si>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</si>
  <si>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</si>
  <si>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</si>
  <si>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</si>
  <si>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</si>
  <si>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</si>
  <si>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</si>
  <si>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</si>
  <si>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</si>
  <si>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</si>
  <si>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</si>
  <si>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</si>
  <si>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</si>
  <si>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</si>
  <si>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</si>
  <si>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</si>
  <si>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</si>
  <si>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</si>
  <si>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</si>
  <si>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</si>
  <si>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</si>
  <si>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</si>
  <si>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</si>
  <si>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</si>
  <si>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</si>
  <si>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</si>
  <si>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</si>
  <si>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</si>
  <si>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</si>
  <si>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</si>
  <si>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</si>
  <si>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</si>
  <si>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</si>
  <si>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</si>
  <si>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</si>
  <si>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</si>
  <si>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</si>
  <si>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</si>
  <si>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</si>
  <si>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</si>
  <si>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</si>
  <si>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</si>
  <si>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</si>
  <si>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</si>
  <si>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</si>
  <si>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</si>
  <si>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</si>
  <si>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</si>
  <si>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</si>
  <si>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</si>
  <si>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</si>
  <si>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</si>
  <si>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</si>
  <si>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</si>
  <si>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</si>
  <si>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</si>
  <si>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</si>
  <si>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</si>
  <si>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</si>
  <si>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</si>
  <si>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</si>
  <si>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</si>
  <si>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</si>
  <si>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</si>
  <si>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</si>
  <si>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</si>
  <si>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</si>
  <si>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</si>
  <si>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</si>
  <si>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</si>
  <si>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</si>
  <si>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</si>
  <si>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</si>
  <si>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</si>
  <si>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</si>
  <si>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</si>
  <si>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</si>
  <si>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</si>
  <si>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</si>
  <si>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</si>
  <si>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</si>
  <si>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</si>
  <si>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</si>
  <si>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</si>
  <si>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</si>
  <si>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</si>
  <si>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</si>
  <si>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</si>
  <si>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</si>
  <si>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</si>
  <si>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</si>
  <si>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</si>
  <si>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</si>
  <si>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</si>
  <si>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</si>
  <si>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</si>
  <si>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</si>
  <si>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</si>
  <si>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</si>
  <si>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</si>
  <si>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</si>
  <si>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</si>
  <si>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</si>
  <si>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</si>
  <si>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</si>
  <si>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</si>
  <si>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</si>
  <si>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</si>
  <si>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</si>
  <si>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</si>
  <si>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</si>
  <si>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</si>
  <si>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</si>
  <si>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</si>
  <si>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</si>
  <si>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</si>
  <si>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</si>
  <si>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</si>
  <si>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</si>
  <si>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</si>
  <si>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</si>
  <si>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</si>
  <si>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</si>
  <si>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</si>
  <si>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</si>
  <si>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</si>
  <si>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</si>
  <si>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</si>
  <si>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</si>
  <si>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</si>
  <si>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</si>
  <si>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</si>
  <si>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</si>
  <si>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</si>
  <si>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</si>
  <si>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</si>
  <si>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</si>
  <si>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</si>
  <si>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</si>
  <si>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</si>
  <si>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</si>
  <si>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</si>
  <si>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</si>
  <si>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</si>
  <si>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</si>
  <si>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</si>
  <si>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</si>
  <si>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</si>
  <si>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</si>
  <si>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</si>
  <si>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</si>
  <si>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</si>
  <si>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</si>
  <si>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</si>
  <si>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</si>
  <si>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</si>
  <si>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</si>
  <si>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</si>
  <si>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</si>
  <si>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</si>
  <si>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</si>
  <si>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</si>
  <si>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</si>
  <si>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</si>
  <si>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</si>
  <si>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</si>
  <si>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</si>
  <si>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</si>
  <si>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</si>
  <si>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</si>
  <si>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</si>
  <si>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</si>
  <si>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</si>
  <si>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</si>
  <si>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</si>
  <si>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</si>
  <si>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</si>
  <si>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</si>
  <si>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</si>
  <si>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</si>
  <si>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</si>
  <si>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</si>
  <si>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</si>
  <si>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</si>
  <si>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</si>
  <si>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</si>
  <si>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</si>
  <si>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</si>
  <si>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</si>
  <si>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</si>
  <si>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</si>
  <si>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</si>
  <si>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</si>
  <si>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</si>
  <si>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</si>
  <si>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</si>
  <si>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</si>
  <si>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</si>
  <si>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</si>
  <si>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</si>
  <si>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</si>
  <si>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</si>
  <si>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</si>
  <si>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</si>
  <si>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</si>
  <si>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</si>
  <si>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</si>
  <si>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</si>
  <si>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</si>
  <si>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</si>
  <si>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</si>
  <si>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</si>
  <si>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</si>
  <si>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</si>
  <si>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</si>
  <si>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</si>
  <si>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</si>
  <si>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</si>
  <si>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</si>
  <si>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</si>
  <si>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</si>
  <si>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</si>
  <si>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</si>
  <si>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</si>
  <si>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</si>
  <si>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</si>
  <si>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</si>
  <si>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</si>
  <si>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</si>
  <si>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</si>
  <si>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</si>
  <si>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</si>
  <si>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</si>
  <si>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</si>
  <si>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</si>
  <si>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</si>
  <si>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</si>
  <si>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</si>
  <si>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</si>
  <si>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</si>
  <si>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</si>
  <si>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</si>
  <si>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</si>
  <si>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</si>
  <si>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</si>
  <si>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</si>
  <si>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</si>
  <si>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</si>
  <si>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</si>
  <si>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</si>
  <si>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</si>
  <si>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</si>
  <si>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</si>
  <si>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</si>
  <si>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</si>
  <si>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</si>
  <si>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</si>
  <si>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</si>
  <si>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</si>
  <si>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</si>
  <si>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</si>
  <si>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</si>
  <si>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</si>
  <si>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</si>
  <si>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</si>
  <si>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</si>
  <si>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</si>
  <si>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</si>
  <si>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</si>
  <si>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</si>
  <si>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</si>
  <si>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</si>
  <si>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</si>
  <si>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</si>
  <si>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</si>
  <si>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</si>
  <si>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</si>
  <si>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</si>
  <si>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</si>
  <si>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</si>
  <si>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</si>
  <si>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</si>
  <si>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</si>
  <si>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</si>
  <si>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</si>
  <si>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</si>
  <si>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</si>
  <si>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</si>
  <si>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</si>
  <si>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</si>
  <si>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</si>
  <si>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</si>
  <si>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</si>
  <si>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</si>
  <si>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</si>
  <si>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</si>
  <si>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</si>
  <si>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</si>
  <si>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</si>
  <si>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</si>
  <si>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</si>
  <si>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</si>
  <si>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</si>
  <si>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</si>
  <si>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</si>
  <si>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</si>
  <si>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</si>
  <si>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</si>
  <si>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</si>
  <si>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</si>
  <si>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</si>
  <si>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</si>
  <si>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</si>
  <si>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</si>
  <si>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</si>
  <si>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</si>
  <si>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</si>
  <si>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</si>
  <si>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</si>
  <si>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</si>
  <si>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</si>
  <si>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</si>
  <si>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</si>
  <si>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</si>
  <si>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</si>
  <si>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</si>
  <si>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</si>
  <si>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</si>
  <si>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</si>
  <si>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</si>
  <si>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</si>
  <si>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</si>
  <si>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</si>
  <si>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</si>
  <si>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</si>
  <si>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</si>
  <si>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</si>
  <si>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</si>
  <si>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</si>
  <si>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</si>
  <si>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</si>
  <si>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</si>
  <si>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</si>
  <si>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</si>
  <si>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</si>
  <si>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</si>
  <si>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</si>
  <si>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</si>
  <si>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</si>
  <si>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</si>
  <si>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</si>
  <si>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</si>
  <si>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</si>
  <si>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</si>
  <si>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</si>
  <si>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</si>
  <si>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</si>
  <si>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</si>
  <si>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</si>
  <si>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</si>
  <si>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</si>
  <si>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</si>
  <si>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</si>
  <si>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</si>
  <si>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</si>
  <si>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</si>
  <si>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</si>
  <si>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</si>
  <si>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</si>
  <si>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</si>
  <si>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</si>
  <si>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</si>
  <si>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</si>
  <si>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</si>
  <si>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</si>
  <si>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</si>
  <si>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</si>
  <si>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</si>
  <si>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</si>
  <si>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</si>
  <si>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</si>
  <si>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</si>
  <si>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</si>
  <si>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</si>
  <si>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</si>
  <si>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</si>
  <si>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</si>
  <si>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</si>
  <si>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</si>
  <si>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</si>
  <si>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</si>
  <si>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</si>
  <si>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</si>
  <si>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</si>
  <si>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</si>
  <si>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</si>
  <si>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</si>
  <si>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</si>
  <si>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</si>
  <si>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</si>
  <si>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</si>
  <si>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</si>
  <si>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</si>
  <si>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</si>
  <si>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</si>
  <si>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</si>
  <si>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</si>
  <si>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</si>
  <si>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</si>
  <si>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</si>
  <si>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</si>
  <si>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</si>
  <si>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</si>
  <si>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</si>
  <si>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</si>
  <si>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</si>
  <si>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</si>
  <si>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</si>
  <si>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</si>
  <si>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</si>
  <si>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</si>
  <si>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</si>
  <si>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</si>
  <si>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</si>
  <si>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</si>
  <si>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</si>
  <si>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</si>
  <si>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</si>
  <si>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</si>
  <si>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</si>
  <si>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</si>
  <si>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</si>
  <si>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</si>
  <si>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</si>
  <si>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</si>
  <si>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</si>
  <si>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</si>
  <si>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</si>
  <si>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</si>
  <si>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</si>
  <si>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</si>
  <si>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</si>
  <si>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</si>
  <si>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</si>
  <si>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</si>
  <si>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</si>
  <si>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</si>
  <si>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</si>
  <si>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</si>
  <si>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</si>
  <si>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</si>
  <si>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</si>
  <si>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</si>
  <si>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</si>
  <si>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</si>
  <si>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</si>
  <si>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</si>
  <si>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</si>
  <si>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</si>
  <si>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</si>
  <si>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</si>
  <si>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</si>
  <si>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</si>
  <si>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</si>
  <si>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</si>
  <si>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</si>
  <si>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</si>
  <si>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</si>
  <si>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</si>
  <si>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</si>
  <si>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</si>
  <si>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</si>
  <si>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</si>
  <si>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</si>
  <si>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</si>
  <si>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</si>
  <si>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</si>
  <si>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</si>
  <si>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</si>
  <si>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</si>
  <si>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</si>
  <si>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</si>
  <si>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</si>
  <si>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</si>
  <si>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</si>
  <si>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</si>
  <si>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</si>
  <si>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</si>
  <si>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</si>
  <si>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</si>
  <si>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</si>
  <si>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</si>
  <si>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</si>
  <si>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</si>
  <si>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</si>
  <si>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</si>
  <si>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</si>
  <si>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</si>
  <si>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</si>
  <si>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</si>
  <si>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</si>
  <si>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</si>
  <si>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</si>
  <si>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</si>
  <si>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</si>
  <si>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</si>
  <si>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</si>
  <si>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</si>
  <si>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</si>
  <si>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</si>
  <si>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</si>
  <si>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</si>
  <si>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</si>
  <si>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</si>
  <si>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</si>
  <si>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</si>
  <si>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</si>
  <si>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</si>
  <si>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</si>
  <si>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</si>
  <si>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</si>
  <si>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</si>
  <si>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</si>
  <si>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</si>
  <si>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</si>
  <si>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</si>
  <si>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</si>
  <si>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</si>
  <si>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</si>
  <si>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</si>
  <si>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</si>
  <si>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</si>
  <si>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</si>
  <si>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</si>
  <si>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</si>
  <si>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</si>
  <si>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</si>
  <si>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</si>
  <si>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</si>
  <si>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</si>
  <si>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</si>
  <si>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</si>
  <si>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</si>
  <si>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</si>
  <si>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</si>
  <si>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</si>
  <si>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</si>
  <si>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</si>
  <si>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</si>
  <si>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</si>
  <si>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</si>
  <si>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</si>
  <si>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</si>
  <si>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</si>
  <si>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</si>
  <si>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</si>
  <si>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</si>
  <si>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</si>
  <si>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</si>
  <si>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</si>
  <si>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</si>
  <si>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</si>
  <si>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</si>
  <si>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</si>
  <si>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</si>
  <si>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</si>
  <si>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</si>
  <si>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</si>
  <si>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</si>
  <si>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</si>
  <si>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</si>
  <si>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</si>
  <si>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</si>
  <si>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</si>
  <si>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</si>
  <si>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</si>
  <si>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</si>
  <si>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</si>
  <si>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</si>
  <si>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</si>
  <si>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</si>
  <si>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</si>
  <si>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</si>
  <si>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</si>
  <si>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</si>
  <si>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</si>
  <si>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</si>
  <si>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</si>
  <si>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</si>
  <si>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</si>
  <si>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</si>
  <si>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</si>
  <si>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</si>
  <si>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</si>
  <si>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</si>
  <si>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</si>
  <si>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</si>
  <si>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</si>
  <si>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</si>
  <si>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</si>
  <si>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</si>
  <si>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</si>
  <si>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</si>
  <si>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</si>
  <si>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</si>
  <si>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</si>
  <si>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</si>
  <si>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</si>
  <si>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</si>
  <si>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</si>
  <si>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</si>
  <si>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</si>
  <si>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</si>
  <si>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</si>
  <si>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</si>
  <si>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</si>
  <si>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</si>
  <si>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</si>
  <si>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</si>
  <si>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</si>
  <si>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</si>
  <si>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</si>
  <si>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</si>
  <si>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</si>
  <si>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</si>
  <si>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</si>
  <si>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</si>
  <si>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</si>
  <si>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</si>
  <si>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</si>
  <si>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</si>
  <si>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</si>
  <si>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</si>
  <si>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</si>
  <si>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</si>
  <si>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</si>
  <si>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</si>
  <si>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</si>
  <si>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</si>
  <si>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</si>
  <si>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</si>
  <si>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</si>
  <si>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</si>
  <si>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</si>
  <si>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</si>
  <si>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</si>
  <si>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</si>
  <si>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</si>
  <si>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</si>
  <si>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</si>
  <si>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</si>
  <si>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</si>
  <si>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</si>
  <si>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</si>
  <si>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</si>
  <si>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</si>
  <si>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</si>
  <si>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</si>
  <si>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</si>
  <si>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</si>
  <si>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</si>
  <si>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</si>
  <si>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</si>
  <si>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</si>
  <si>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</si>
  <si>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</si>
  <si>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</si>
  <si>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</si>
  <si>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</si>
  <si>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</si>
  <si>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</si>
  <si>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</si>
  <si>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</si>
  <si>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</si>
  <si>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</si>
  <si>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</si>
  <si>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</si>
  <si>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</si>
  <si>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</si>
  <si>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</si>
  <si>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</si>
  <si>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</si>
  <si>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</si>
  <si>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</si>
  <si>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</si>
  <si>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</si>
  <si>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</si>
  <si>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</si>
  <si>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</si>
  <si>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</si>
  <si>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</si>
  <si>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</si>
  <si>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</si>
  <si>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</si>
  <si>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</si>
  <si>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</si>
  <si>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</si>
  <si>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</si>
  <si>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</si>
  <si>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</si>
  <si>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</si>
  <si>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</si>
  <si>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</si>
  <si>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</si>
  <si>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</si>
  <si>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</si>
  <si>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</si>
  <si>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</si>
  <si>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</si>
  <si>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</si>
  <si>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</si>
  <si>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</si>
  <si>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</si>
  <si>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</si>
  <si>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</si>
  <si>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</si>
  <si>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</si>
  <si>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</si>
  <si>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</si>
  <si>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</si>
  <si>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</si>
  <si>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</si>
  <si>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</si>
  <si>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</si>
  <si>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</si>
  <si>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</si>
  <si>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</si>
  <si>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</si>
  <si>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</si>
  <si>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</si>
  <si>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</si>
  <si>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</si>
  <si>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</si>
  <si>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</si>
  <si>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</si>
  <si>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</si>
  <si>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</si>
  <si>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</si>
  <si>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</si>
  <si>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</si>
  <si>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</si>
  <si>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</si>
  <si>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</si>
  <si>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</si>
  <si>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</si>
  <si>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</si>
  <si>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</si>
  <si>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</si>
  <si>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</si>
  <si>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</si>
  <si>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</si>
  <si>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</si>
  <si>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</si>
  <si>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</si>
  <si>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</si>
  <si>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</si>
  <si>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</si>
  <si>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</si>
  <si>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</si>
  <si>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</si>
  <si>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</si>
  <si>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</si>
  <si>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</si>
  <si>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</si>
  <si>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</si>
  <si>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</si>
  <si>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</si>
  <si>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</si>
  <si>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</si>
  <si>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</si>
  <si>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</si>
  <si>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</si>
  <si>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</si>
  <si>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</si>
  <si>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</si>
  <si>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</si>
  <si>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</si>
  <si>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</si>
  <si>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</si>
  <si>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</si>
  <si>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</si>
  <si>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</si>
  <si>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</si>
  <si>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</si>
  <si>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</si>
  <si>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</si>
  <si>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</si>
  <si>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</si>
  <si>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</si>
  <si>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</si>
  <si>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</si>
  <si>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</si>
  <si>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</si>
  <si>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</si>
  <si>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</si>
  <si>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</si>
  <si>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</si>
  <si>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</si>
  <si>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</si>
  <si>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</si>
  <si>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</si>
  <si>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</si>
  <si>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</si>
  <si>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</si>
  <si>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</si>
  <si>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</si>
  <si>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</si>
  <si>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</si>
  <si>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</si>
  <si>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</si>
  <si>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</si>
  <si>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</si>
  <si>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</si>
  <si>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</si>
  <si>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</si>
  <si>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</si>
  <si>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</si>
  <si>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</si>
  <si>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</si>
  <si>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</si>
  <si>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</si>
  <si>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</si>
  <si>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</si>
  <si>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</si>
  <si>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</si>
  <si>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</si>
  <si>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</si>
  <si>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</si>
  <si>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</si>
  <si>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</si>
  <si>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</si>
  <si>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</si>
  <si>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</si>
  <si>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</si>
  <si>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</si>
  <si>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</si>
  <si>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</si>
  <si>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</si>
  <si>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</si>
  <si>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</si>
  <si>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</si>
  <si>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</si>
  <si>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</si>
  <si>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</si>
  <si>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</si>
  <si>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</si>
  <si>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</si>
  <si>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</si>
  <si>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</si>
  <si>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</si>
  <si>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</si>
  <si>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</si>
  <si>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</si>
  <si>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</si>
  <si>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</si>
  <si>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</si>
  <si>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</si>
  <si>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</si>
  <si>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</si>
  <si>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</si>
  <si>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</si>
  <si>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</si>
  <si>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</si>
  <si>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</si>
  <si>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</si>
  <si>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</si>
  <si>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</si>
  <si>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</si>
  <si>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</si>
  <si>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</si>
  <si>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</si>
  <si>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</si>
  <si>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</si>
  <si>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</si>
  <si>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</si>
  <si>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</si>
  <si>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</si>
  <si>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</si>
  <si>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</si>
  <si>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</si>
  <si>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</si>
  <si>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</si>
  <si>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</si>
  <si>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</si>
  <si>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</si>
  <si>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</si>
  <si>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</si>
  <si>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</si>
  <si>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</si>
  <si>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</si>
  <si>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</si>
  <si>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</si>
  <si>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</si>
  <si>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</si>
  <si>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</si>
  <si>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</si>
  <si>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</si>
  <si>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</si>
  <si>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</si>
  <si>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</si>
  <si>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</si>
  <si>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</si>
  <si>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</si>
  <si>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</si>
  <si>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</si>
  <si>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</si>
  <si>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</si>
  <si>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</si>
  <si>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</si>
  <si>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</si>
  <si>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</si>
  <si>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</si>
  <si>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</si>
  <si>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</si>
  <si>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</si>
  <si>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</si>
  <si>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</si>
  <si>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</si>
  <si>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</si>
  <si>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</si>
  <si>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</si>
  <si>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</si>
  <si>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</si>
  <si>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</si>
  <si>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</si>
  <si>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</si>
  <si>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</si>
  <si>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</si>
  <si>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</si>
  <si>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</si>
  <si>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</si>
  <si>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</si>
  <si>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</si>
  <si>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</si>
  <si>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</si>
  <si>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</si>
  <si>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</si>
  <si>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</si>
  <si>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</si>
  <si>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</si>
  <si>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</si>
  <si>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</si>
  <si>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</si>
  <si>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</si>
  <si>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</si>
  <si>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</si>
  <si>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</si>
  <si>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</si>
  <si>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</si>
  <si>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</si>
  <si>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</si>
  <si>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</si>
  <si>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</si>
  <si>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</si>
  <si>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</si>
  <si>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</si>
  <si>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</si>
  <si>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</si>
  <si>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</si>
  <si>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</si>
  <si>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</si>
  <si>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</si>
  <si>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</si>
  <si>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</si>
  <si>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</si>
  <si>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</si>
  <si>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</si>
  <si>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</si>
  <si>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</si>
  <si>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</si>
  <si>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</si>
  <si>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</si>
  <si>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</si>
  <si>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</si>
  <si>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</si>
  <si>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</si>
  <si>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</si>
  <si>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</si>
  <si>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</si>
  <si>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</si>
  <si>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</si>
  <si>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</si>
  <si>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</si>
  <si>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</si>
  <si>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</si>
  <si>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</si>
  <si>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</si>
  <si>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</si>
  <si>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</si>
  <si>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</si>
  <si>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</si>
  <si>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</si>
  <si>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</si>
  <si>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</si>
  <si>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</si>
  <si>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</si>
  <si>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</si>
  <si>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</si>
  <si>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</si>
  <si>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</si>
  <si>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</si>
  <si>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</si>
  <si>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</si>
  <si>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</si>
  <si>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</si>
  <si>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</si>
  <si>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</si>
  <si>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</si>
  <si>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</si>
  <si>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</si>
  <si>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</si>
  <si>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</si>
  <si>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</si>
  <si>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</si>
  <si>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</si>
  <si>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</si>
  <si>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</si>
  <si>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</si>
  <si>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</si>
  <si>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</si>
  <si>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</si>
  <si>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</si>
  <si>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</si>
  <si>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</si>
  <si>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</si>
  <si>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</si>
  <si>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</si>
  <si>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</si>
  <si>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</si>
  <si>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</si>
  <si>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</si>
  <si>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</si>
  <si>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</si>
  <si>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</si>
  <si>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</si>
  <si>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</si>
  <si>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</si>
  <si>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</si>
  <si>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</si>
  <si>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</si>
  <si>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</si>
  <si>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</si>
  <si>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</si>
  <si>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</si>
  <si>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</si>
  <si>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</si>
  <si>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</si>
  <si>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</si>
  <si>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</si>
  <si>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</si>
  <si>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</si>
  <si>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</si>
  <si>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</si>
  <si>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</si>
  <si>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</si>
  <si>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</si>
  <si>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</si>
  <si>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</si>
  <si>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</si>
  <si>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</si>
  <si>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</si>
  <si>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</si>
  <si>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</si>
  <si>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</si>
  <si>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</si>
  <si>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</si>
  <si>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</si>
  <si>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</si>
  <si>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</si>
  <si>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</si>
  <si>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</si>
  <si>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</si>
  <si>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</si>
  <si>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</si>
  <si>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</si>
  <si>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</si>
  <si>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</si>
  <si>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</si>
  <si>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</si>
  <si>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</si>
  <si>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</si>
  <si>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</si>
  <si>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</si>
  <si>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</si>
  <si>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</si>
  <si>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</si>
  <si>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</si>
  <si>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</si>
  <si>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</si>
  <si>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</si>
  <si>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</si>
  <si>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</si>
  <si>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</si>
  <si>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</si>
  <si>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</si>
  <si>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</si>
  <si>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</si>
  <si>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</si>
  <si>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</si>
  <si>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</si>
  <si>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</si>
  <si>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</si>
  <si>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</si>
  <si>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</si>
  <si>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</si>
  <si>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</si>
  <si>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</si>
  <si>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</si>
  <si>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</si>
  <si>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</si>
  <si>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</si>
  <si>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</si>
  <si>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</si>
  <si>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</si>
  <si>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</si>
  <si>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</si>
  <si>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</si>
  <si>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</si>
  <si>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</si>
  <si>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</si>
  <si>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</si>
  <si>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</si>
  <si>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</si>
  <si>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</si>
  <si>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</si>
  <si>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</si>
  <si>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</si>
  <si>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</si>
  <si>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</si>
  <si>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</si>
  <si>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</si>
  <si>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</si>
  <si>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</si>
  <si>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</si>
  <si>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</si>
  <si>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</si>
  <si>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</si>
  <si>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</si>
  <si>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</si>
  <si>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</si>
  <si>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</si>
  <si>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</si>
  <si>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</si>
  <si>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</si>
  <si>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</si>
  <si>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</si>
  <si>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</si>
  <si>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</si>
  <si>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</si>
  <si>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</si>
  <si>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</si>
  <si>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</si>
  <si>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</si>
  <si>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</si>
  <si>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</si>
  <si>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</si>
  <si>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</si>
  <si>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</si>
  <si>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</si>
  <si>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</si>
  <si>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</si>
  <si>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</si>
  <si>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</si>
  <si>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</si>
  <si>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</si>
  <si>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</si>
  <si>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</si>
  <si>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</si>
  <si>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</si>
  <si>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</si>
  <si>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</si>
  <si>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</si>
  <si>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</si>
  <si>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</si>
  <si>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</si>
  <si>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</si>
  <si>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</si>
  <si>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</si>
  <si>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</si>
  <si>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</si>
  <si>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</si>
  <si>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</si>
  <si>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</si>
  <si>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</si>
  <si>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</si>
  <si>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</si>
  <si>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</si>
  <si>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</si>
  <si>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</si>
  <si>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</si>
  <si>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</si>
  <si>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</si>
  <si>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</si>
  <si>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</si>
  <si>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</si>
  <si>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</si>
  <si>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</si>
  <si>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</si>
  <si>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</si>
  <si>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</si>
  <si>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</si>
  <si>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</si>
  <si>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</si>
  <si>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</si>
  <si>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</si>
  <si>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</si>
  <si>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</si>
  <si>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</si>
  <si>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</si>
  <si>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</si>
  <si>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</si>
  <si>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</si>
  <si>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</si>
  <si>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</si>
  <si>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</si>
  <si>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</si>
  <si>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</si>
  <si>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</si>
  <si>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</si>
  <si>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</si>
  <si>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</si>
  <si>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</si>
  <si>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</si>
  <si>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</si>
  <si>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</si>
  <si>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</si>
  <si>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</si>
  <si>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</si>
  <si>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</si>
  <si>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</si>
  <si>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</si>
  <si>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</si>
  <si>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</si>
  <si>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</si>
  <si>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</si>
  <si>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</si>
  <si>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</si>
  <si>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</si>
  <si>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</si>
  <si>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</si>
  <si>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</si>
  <si>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</si>
  <si>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</si>
  <si>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</si>
  <si>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</si>
  <si>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</si>
  <si>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</si>
  <si>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</si>
  <si>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</si>
  <si>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</si>
  <si>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</si>
  <si>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</si>
  <si>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</si>
  <si>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</si>
  <si>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</si>
  <si>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</si>
  <si>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</si>
  <si>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</si>
  <si>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</si>
  <si>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</si>
  <si>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</si>
  <si>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</si>
  <si>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</si>
  <si>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</si>
  <si>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</si>
  <si>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</si>
  <si>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</si>
  <si>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</si>
  <si>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</si>
  <si>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</si>
  <si>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</si>
  <si>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</si>
  <si>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</si>
  <si>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</si>
  <si>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</si>
  <si>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</si>
  <si>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</si>
  <si>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</si>
  <si>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</si>
  <si>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</si>
  <si>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</si>
  <si>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</si>
  <si>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</si>
  <si>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</si>
  <si>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</si>
  <si>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</si>
  <si>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</si>
  <si>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</si>
  <si>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</si>
  <si>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</si>
  <si>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</si>
  <si>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</si>
  <si>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</si>
  <si>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</si>
  <si>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</si>
  <si>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</si>
  <si>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</si>
  <si>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</si>
  <si>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</si>
  <si>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</si>
  <si>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</si>
  <si>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</si>
  <si>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</si>
  <si>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</si>
  <si>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</si>
  <si>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</si>
  <si>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</si>
  <si>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</si>
  <si>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</si>
  <si>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</si>
  <si>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</si>
  <si>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</si>
  <si>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</si>
  <si>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</si>
  <si>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</si>
  <si>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</si>
  <si>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</si>
  <si>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</si>
  <si>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</si>
  <si>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</si>
  <si>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</si>
  <si>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</si>
  <si>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</si>
  <si>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</si>
  <si>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</si>
  <si>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</si>
  <si>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</si>
  <si>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</si>
  <si>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</si>
  <si>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</si>
  <si>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</si>
  <si>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</si>
  <si>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</si>
  <si>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</si>
  <si>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</si>
  <si>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</si>
  <si>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</si>
  <si>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</si>
  <si>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</si>
  <si>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</si>
  <si>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</si>
  <si>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</si>
  <si>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</si>
  <si>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</si>
  <si>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</si>
  <si>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</si>
  <si>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</si>
  <si>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</si>
  <si>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</si>
  <si>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</si>
  <si>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</si>
  <si>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</si>
  <si>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</si>
  <si>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</si>
  <si>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</si>
  <si>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</si>
  <si>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</si>
  <si>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</si>
  <si>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</si>
  <si>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</si>
  <si>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</si>
  <si>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</si>
  <si>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</si>
  <si>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</si>
  <si>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</si>
  <si>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</si>
  <si>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</si>
  <si>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</si>
  <si>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</si>
  <si>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</si>
  <si>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</si>
  <si>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</si>
  <si>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</si>
  <si>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</si>
  <si>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</si>
  <si>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</si>
  <si>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</si>
  <si>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</si>
  <si>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</si>
  <si>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</si>
  <si>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</si>
  <si>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</si>
  <si>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</si>
  <si>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</si>
  <si>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</si>
  <si>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</si>
  <si>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</si>
  <si>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</si>
  <si>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</si>
  <si>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</si>
  <si>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</si>
  <si>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</si>
  <si>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</si>
  <si>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</si>
  <si>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</si>
  <si>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</si>
  <si>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</si>
  <si>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</si>
  <si>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</si>
  <si>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</si>
  <si>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</si>
  <si>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</si>
  <si>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</si>
  <si>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</si>
  <si>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</si>
  <si>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</si>
  <si>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</si>
  <si>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</si>
  <si>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</si>
  <si>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</si>
  <si>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</si>
  <si>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</si>
  <si>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</si>
  <si>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</si>
  <si>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</si>
  <si>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</si>
  <si>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</si>
  <si>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</si>
  <si>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</si>
  <si>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</si>
  <si>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</si>
  <si>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</si>
  <si>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</si>
  <si>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</si>
  <si>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</si>
  <si>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</si>
  <si>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</si>
  <si>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</si>
  <si>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</si>
  <si>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</si>
  <si>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</si>
  <si>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</si>
  <si>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</si>
  <si>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</si>
  <si>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</si>
  <si>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</si>
  <si>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</si>
  <si>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</si>
  <si>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</si>
  <si>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</si>
  <si>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</si>
  <si>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</si>
  <si>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</si>
  <si>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</si>
  <si>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</si>
  <si>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</si>
  <si>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</si>
  <si>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</si>
  <si>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</si>
  <si>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</si>
  <si>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</si>
  <si>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</si>
  <si>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</si>
  <si>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</si>
  <si>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</si>
  <si>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</si>
  <si>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</si>
  <si>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</si>
  <si>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</si>
  <si>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</si>
  <si>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</si>
  <si>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</si>
  <si>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</si>
  <si>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</si>
  <si>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</si>
  <si>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</si>
  <si>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</si>
  <si>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</si>
  <si>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</si>
  <si>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</si>
  <si>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</si>
  <si>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</si>
  <si>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</si>
  <si>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</si>
  <si>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</si>
  <si>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</si>
  <si>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</si>
  <si>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</si>
  <si>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</si>
  <si>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</si>
  <si>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</si>
  <si>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</si>
  <si>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</si>
  <si>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</si>
  <si>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</si>
  <si>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</si>
  <si>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</si>
  <si>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</si>
  <si>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</si>
  <si>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</si>
  <si>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</si>
  <si>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</si>
  <si>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</si>
  <si>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</si>
  <si>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</si>
  <si>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</si>
  <si>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</si>
  <si>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</si>
  <si>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</si>
  <si>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</si>
  <si>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</si>
  <si>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</si>
  <si>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</si>
  <si>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</si>
  <si>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</si>
  <si>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</si>
  <si>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</si>
  <si>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</si>
  <si>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</si>
  <si>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</si>
  <si>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</si>
  <si>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</si>
  <si>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</si>
  <si>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</si>
  <si>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</si>
  <si>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</si>
  <si>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</si>
  <si>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</si>
  <si>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</si>
  <si>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</si>
  <si>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</si>
  <si>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</si>
  <si>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</si>
  <si>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</si>
  <si>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</si>
  <si>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</si>
  <si>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</si>
  <si>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</si>
  <si>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</si>
  <si>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</si>
  <si>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</si>
  <si>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</si>
  <si>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</si>
  <si>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</si>
  <si>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</si>
  <si>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</si>
  <si>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</si>
  <si>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</si>
  <si>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</si>
  <si>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</si>
  <si>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</si>
  <si>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</si>
  <si>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</si>
  <si>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</si>
  <si>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</si>
  <si>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</si>
  <si>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</si>
  <si>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</si>
  <si>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</si>
  <si>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</si>
  <si>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</si>
  <si>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</si>
  <si>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</si>
  <si>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</si>
  <si>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</si>
  <si>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</si>
  <si>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</si>
  <si>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</si>
  <si>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</si>
  <si>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</si>
  <si>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</si>
  <si>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</si>
  <si>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</si>
  <si>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</si>
  <si>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</si>
  <si>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</si>
  <si>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</si>
  <si>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</si>
  <si>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</si>
  <si>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</si>
  <si>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</si>
  <si>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</si>
  <si>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</si>
  <si>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</si>
  <si>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</si>
  <si>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</si>
  <si>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</si>
  <si>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</si>
  <si>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</si>
  <si>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</si>
  <si>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</si>
  <si>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</si>
  <si>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</si>
  <si>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</si>
  <si>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</si>
  <si>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</si>
  <si>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</si>
  <si>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</si>
  <si>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</si>
  <si>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</si>
  <si>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</si>
  <si>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</si>
  <si>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</si>
  <si>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</si>
  <si>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</si>
  <si>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</si>
  <si>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</si>
  <si>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</si>
  <si>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</si>
  <si>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</si>
  <si>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</si>
  <si>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</si>
  <si>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</si>
  <si>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</si>
  <si>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</si>
  <si>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</si>
  <si>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</si>
  <si>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</si>
  <si>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</si>
  <si>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</si>
  <si>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</si>
  <si>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</si>
  <si>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</si>
  <si>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</si>
  <si>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</si>
  <si>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</si>
  <si>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</si>
  <si>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</si>
  <si>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</si>
  <si>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</si>
  <si>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</si>
  <si>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</si>
  <si>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</si>
  <si>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</si>
  <si>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</si>
  <si>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</si>
  <si>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</si>
  <si>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</si>
  <si>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</si>
  <si>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</si>
  <si>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</si>
  <si>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</si>
  <si>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</si>
  <si>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</si>
  <si>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</si>
  <si>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</si>
  <si>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</si>
  <si>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</si>
  <si>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</si>
  <si>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</si>
  <si>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</si>
  <si>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</si>
  <si>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</si>
  <si>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</si>
  <si>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</si>
  <si>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</si>
  <si>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</si>
  <si>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</si>
  <si>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</si>
  <si>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</si>
  <si>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</si>
  <si>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</si>
  <si>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</si>
  <si>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</si>
  <si>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</si>
  <si>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</si>
  <si>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</si>
  <si>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</si>
  <si>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</si>
  <si>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</si>
  <si>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</si>
  <si>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</si>
  <si>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</si>
  <si>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</si>
  <si>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</si>
  <si>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</si>
  <si>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</si>
  <si>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</si>
  <si>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</si>
  <si>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</si>
  <si>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</si>
  <si>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</si>
  <si>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</si>
  <si>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</si>
  <si>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</si>
  <si>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</si>
  <si>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</si>
  <si>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</si>
  <si>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</si>
  <si>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</si>
  <si>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</si>
  <si>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</si>
  <si>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</si>
  <si>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</si>
  <si>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</si>
  <si>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</si>
  <si>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</si>
  <si>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</si>
  <si>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</si>
  <si>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</si>
  <si>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</si>
  <si>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</si>
  <si>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</si>
  <si>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</si>
  <si>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</si>
  <si>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</si>
  <si>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</si>
  <si>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</si>
  <si>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</si>
  <si>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</si>
  <si>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</si>
  <si>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</si>
  <si>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</si>
  <si>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</si>
  <si>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</si>
  <si>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</si>
  <si>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</si>
  <si>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</si>
  <si>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</si>
  <si>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</si>
  <si>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</si>
  <si>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</si>
  <si>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</si>
  <si>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</si>
  <si>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</si>
  <si>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</si>
  <si>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</si>
  <si>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</si>
  <si>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</si>
  <si>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</si>
  <si>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</si>
  <si>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</si>
  <si>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</si>
  <si>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</si>
  <si>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</si>
  <si>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</si>
  <si>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</si>
  <si>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</si>
  <si>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</si>
  <si>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</si>
  <si>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</si>
  <si>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</si>
  <si>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</si>
  <si>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</si>
  <si>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</si>
  <si>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</si>
  <si>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</si>
  <si>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</si>
  <si>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</si>
  <si>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</si>
  <si>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</si>
  <si>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</si>
  <si>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</si>
  <si>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</si>
  <si>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</si>
  <si>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</si>
  <si>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</si>
  <si>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</si>
  <si>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</si>
  <si>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</si>
  <si>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</si>
  <si>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</si>
  <si>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</si>
  <si>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</si>
  <si>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</si>
  <si>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</si>
  <si>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</si>
  <si>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</si>
  <si>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</si>
  <si>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</si>
  <si>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</si>
  <si>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</si>
  <si>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</si>
  <si>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</si>
  <si>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</si>
  <si>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</si>
  <si>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</si>
  <si>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</si>
  <si>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</si>
  <si>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</si>
  <si>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</si>
  <si>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</si>
  <si>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</si>
  <si>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</si>
  <si>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</si>
  <si>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</si>
  <si>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</si>
  <si>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</si>
  <si>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</si>
  <si>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</si>
  <si>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</si>
  <si>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</si>
  <si>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</si>
  <si>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</si>
  <si>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</si>
  <si>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</si>
  <si>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</si>
  <si>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</si>
  <si>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</si>
  <si>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</si>
  <si>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</si>
  <si>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</si>
  <si>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</si>
  <si>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</si>
  <si>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</si>
  <si>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</si>
  <si>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</si>
  <si>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</si>
  <si>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</si>
  <si>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</si>
  <si>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</si>
  <si>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</si>
  <si>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</si>
  <si>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</si>
  <si>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</si>
  <si>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</si>
  <si>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</si>
  <si>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</si>
  <si>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</si>
  <si>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</si>
  <si>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</si>
  <si>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</si>
  <si>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</si>
  <si>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</si>
  <si>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</si>
  <si>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</si>
  <si>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</si>
  <si>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</si>
  <si>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</si>
  <si>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</si>
  <si>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</si>
  <si>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</si>
  <si>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</si>
  <si>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</si>
  <si>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</si>
  <si>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</si>
  <si>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</si>
  <si>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</si>
  <si>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</si>
  <si>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</si>
  <si>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</si>
  <si>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</si>
  <si>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</si>
  <si>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</si>
  <si>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</si>
  <si>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</si>
  <si>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</si>
  <si>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</si>
  <si>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</si>
  <si>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</si>
  <si>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</si>
  <si>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</si>
  <si>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</si>
  <si>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</si>
  <si>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</si>
  <si>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</si>
  <si>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</si>
  <si>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</si>
  <si>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</si>
  <si>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</si>
  <si>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</si>
  <si>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</si>
  <si>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</si>
  <si>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</si>
  <si>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</si>
  <si>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</si>
  <si>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</si>
  <si>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</si>
  <si>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</si>
  <si>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</si>
  <si>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</si>
  <si>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</si>
  <si>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</si>
  <si>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</si>
  <si>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</si>
  <si>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</si>
  <si>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</si>
  <si>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</si>
  <si>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</si>
  <si>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</si>
  <si>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</si>
  <si>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</si>
  <si>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</si>
  <si>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</si>
  <si>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</si>
  <si>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</si>
  <si>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</si>
  <si>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</si>
  <si>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</si>
  <si>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</si>
  <si>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</si>
  <si>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</si>
  <si>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</si>
  <si>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</si>
  <si>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</si>
  <si>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</si>
  <si>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</si>
  <si>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</si>
  <si>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</si>
  <si>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</si>
  <si>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</si>
  <si>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</si>
  <si>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</si>
  <si>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</si>
  <si>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</si>
  <si>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</si>
  <si>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</si>
  <si>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</si>
  <si>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</si>
  <si>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</si>
  <si>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</si>
  <si>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</si>
  <si>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</si>
  <si>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</si>
  <si>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</si>
  <si>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</si>
  <si>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</si>
  <si>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</si>
  <si>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</si>
  <si>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</si>
  <si>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</si>
  <si>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</si>
  <si>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</si>
  <si>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</si>
  <si>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</si>
  <si>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</si>
  <si>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</si>
  <si>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</si>
  <si>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</si>
  <si>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</si>
  <si>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</si>
  <si>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</si>
  <si>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</si>
  <si>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</si>
  <si>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</si>
  <si>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</si>
  <si>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</si>
  <si>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</si>
  <si>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</si>
  <si>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</si>
  <si>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</si>
  <si>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</si>
  <si>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</si>
  <si>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</si>
  <si>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</si>
  <si>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</si>
  <si>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</si>
  <si>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</si>
  <si>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</si>
  <si>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</si>
  <si>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</si>
  <si>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</si>
  <si>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</si>
  <si>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</si>
  <si>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</si>
  <si>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</si>
  <si>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</si>
  <si>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</si>
  <si>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</si>
  <si>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</si>
  <si>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</si>
  <si>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</si>
  <si>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</si>
  <si>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</si>
  <si>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</si>
  <si>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</si>
  <si>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</si>
  <si>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</si>
  <si>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</si>
  <si>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</si>
  <si>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</si>
  <si>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</si>
  <si>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</si>
  <si>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</si>
  <si>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</si>
  <si>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</si>
  <si>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</si>
  <si>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</si>
  <si>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</si>
  <si>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</si>
  <si>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</si>
  <si>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</si>
  <si>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</si>
  <si>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</si>
  <si>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</si>
  <si>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</si>
  <si>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</si>
  <si>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</si>
  <si>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</si>
  <si>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</si>
  <si>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</si>
  <si>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</si>
  <si>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</si>
  <si>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</si>
  <si>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</si>
  <si>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</si>
  <si>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</si>
  <si>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</si>
  <si>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</si>
  <si>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</si>
  <si>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</si>
  <si>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</si>
  <si>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</si>
  <si>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</si>
  <si>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</si>
  <si>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</si>
  <si>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</si>
  <si>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</si>
  <si>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</si>
  <si>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</si>
  <si>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</si>
  <si>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</si>
  <si>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</si>
  <si>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</si>
  <si>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</si>
  <si>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</si>
  <si>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</si>
  <si>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</si>
  <si>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</si>
  <si>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</si>
  <si>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</si>
  <si>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</si>
  <si>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</si>
  <si>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</si>
  <si>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</si>
  <si>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</si>
  <si>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</si>
  <si>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</si>
  <si>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</si>
  <si>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</si>
  <si>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</si>
  <si>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</si>
  <si>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</si>
  <si>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</si>
  <si>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</si>
  <si>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</si>
  <si>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</si>
  <si>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</si>
  <si>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</si>
  <si>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</si>
  <si>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</si>
  <si>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</si>
  <si>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</si>
  <si>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</si>
  <si>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</si>
  <si>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</si>
  <si>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</si>
  <si>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</si>
  <si>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</si>
  <si>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</si>
  <si>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</si>
  <si>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</si>
  <si>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</si>
  <si>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</si>
  <si>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</si>
  <si>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</si>
  <si>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</si>
  <si>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</si>
  <si>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</si>
  <si>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</si>
  <si>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</si>
  <si>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</si>
  <si>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</si>
  <si>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</si>
  <si>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</si>
  <si>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</si>
  <si>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</si>
  <si>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</si>
  <si>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</si>
  <si>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</si>
  <si>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</si>
  <si>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</si>
  <si>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</si>
  <si>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</si>
  <si>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</si>
  <si>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</si>
  <si>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</si>
  <si>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</si>
  <si>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</si>
  <si>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</si>
  <si>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</si>
  <si>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</si>
  <si>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</si>
  <si>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</si>
  <si>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</si>
  <si>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</si>
  <si>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</si>
  <si>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</si>
  <si>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</si>
  <si>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</si>
  <si>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</si>
  <si>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</si>
  <si>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</si>
  <si>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</si>
  <si>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</si>
  <si>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</si>
  <si>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</si>
  <si>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</si>
  <si>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</si>
  <si>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</si>
  <si>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</si>
  <si>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</si>
  <si>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</si>
  <si>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</si>
  <si>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</si>
  <si>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</si>
  <si>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</si>
  <si>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</si>
  <si>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</si>
  <si>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</si>
  <si>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</si>
  <si>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</si>
  <si>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</si>
  <si>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</si>
  <si>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</si>
  <si>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</si>
  <si>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</si>
  <si>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</si>
  <si>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</si>
  <si>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</si>
  <si>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</si>
  <si>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</si>
  <si>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</si>
  <si>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</si>
  <si>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</si>
  <si>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</si>
  <si>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</si>
  <si>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</si>
  <si>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</si>
  <si>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</si>
  <si>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</si>
  <si>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</si>
  <si>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</si>
  <si>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</si>
  <si>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</si>
  <si>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</si>
  <si>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</si>
  <si>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</si>
  <si>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</si>
  <si>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</si>
  <si>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</si>
  <si>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</si>
  <si>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</si>
  <si>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</si>
  <si>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</si>
  <si>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</si>
  <si>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</si>
  <si>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</si>
  <si>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</si>
  <si>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</si>
  <si>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</si>
  <si>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</si>
  <si>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</si>
  <si>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</si>
  <si>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</si>
  <si>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</si>
  <si>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</si>
  <si>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</si>
  <si>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</si>
  <si>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</si>
  <si>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</si>
  <si>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</si>
  <si>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</si>
  <si>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</si>
  <si>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</si>
  <si>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</si>
  <si>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</si>
  <si>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</si>
  <si>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</si>
  <si>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</si>
  <si>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</si>
  <si>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</si>
  <si>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</si>
  <si>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</si>
  <si>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</si>
  <si>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</si>
  <si>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</si>
  <si>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</si>
  <si>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</si>
  <si>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</si>
  <si>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</si>
  <si>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</si>
  <si>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</si>
  <si>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</si>
  <si>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</si>
  <si>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</si>
  <si>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</si>
  <si>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</si>
  <si>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</si>
  <si>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</si>
  <si>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</si>
  <si>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</si>
  <si>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</si>
  <si>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</si>
  <si>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</si>
  <si>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</si>
  <si>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</si>
  <si>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</si>
  <si>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</si>
  <si>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</si>
  <si>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</si>
  <si>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</si>
  <si>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</si>
  <si>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</si>
  <si>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</si>
  <si>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</si>
  <si>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</si>
  <si>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</si>
  <si>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</si>
  <si>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</si>
  <si>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</si>
  <si>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</si>
  <si>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</si>
  <si>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</si>
  <si>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</si>
  <si>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</si>
  <si>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</si>
  <si>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</si>
  <si>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</si>
  <si>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</si>
  <si>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</si>
  <si>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</si>
  <si>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</si>
  <si>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</si>
  <si>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</si>
  <si>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</si>
  <si>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</si>
  <si>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</si>
  <si>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</si>
  <si>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</si>
  <si>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</si>
  <si>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</si>
  <si>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</si>
  <si>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</si>
  <si>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</si>
  <si>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</si>
  <si>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</si>
  <si>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</si>
  <si>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</si>
  <si>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</si>
  <si>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</si>
  <si>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</si>
  <si>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</si>
  <si>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</si>
  <si>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</si>
  <si>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</si>
  <si>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</si>
  <si>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</si>
  <si>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</si>
  <si>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</si>
  <si>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</si>
  <si>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</si>
  <si>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</si>
  <si>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</si>
  <si>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</si>
  <si>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</si>
  <si>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</si>
  <si>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</si>
  <si>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</si>
  <si>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</si>
  <si>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</si>
  <si>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</si>
  <si>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</si>
  <si>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</si>
  <si>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</si>
  <si>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</si>
  <si>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</si>
  <si>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</si>
  <si>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</si>
  <si>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</si>
  <si>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</si>
  <si>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</si>
  <si>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</si>
  <si>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</si>
  <si>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</si>
  <si>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</si>
  <si>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</si>
  <si>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</si>
  <si>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</si>
  <si>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</si>
  <si>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</si>
  <si>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</si>
  <si>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</si>
  <si>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</si>
  <si>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</si>
  <si>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</si>
  <si>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</si>
  <si>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</si>
  <si>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</si>
  <si>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</si>
  <si>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</si>
  <si>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</si>
  <si>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</si>
  <si>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</si>
  <si>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</si>
  <si>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</si>
  <si>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</si>
  <si>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</si>
  <si>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</si>
  <si>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</si>
  <si>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</si>
  <si>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</si>
  <si>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</si>
  <si>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</si>
  <si>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</si>
  <si>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</si>
  <si>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</si>
  <si>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</si>
  <si>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</si>
  <si>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</si>
  <si>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</si>
  <si>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</si>
  <si>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</si>
  <si>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</si>
  <si>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</si>
  <si>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</si>
  <si>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</si>
  <si>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</si>
  <si>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</si>
  <si>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</si>
  <si>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</si>
  <si>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</si>
  <si>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</si>
  <si>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</si>
  <si>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</si>
  <si>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</si>
  <si>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</si>
  <si>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</si>
  <si>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</si>
  <si>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</si>
  <si>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</si>
  <si>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</si>
  <si>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</si>
  <si>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</si>
  <si>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</si>
  <si>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</si>
  <si>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</si>
  <si>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</si>
  <si>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</si>
  <si>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</si>
  <si>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</si>
  <si>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</si>
  <si>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</si>
  <si>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</si>
  <si>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</si>
  <si>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</si>
  <si>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</si>
  <si>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</si>
  <si>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</si>
  <si>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</si>
  <si>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</si>
  <si>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</si>
  <si>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</si>
  <si>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</si>
  <si>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</si>
  <si>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</si>
  <si>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</si>
  <si>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</si>
  <si>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</si>
  <si>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</si>
  <si>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</si>
  <si>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</si>
  <si>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</si>
  <si>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</si>
  <si>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</si>
  <si>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</si>
  <si>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</si>
  <si>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</si>
  <si>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</si>
  <si>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</si>
  <si>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</si>
  <si>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</si>
  <si>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</si>
  <si>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</si>
  <si>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</si>
  <si>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</si>
  <si>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</si>
  <si>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</si>
  <si>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</si>
  <si>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</si>
  <si>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</si>
  <si>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</si>
  <si>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</si>
  <si>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</si>
  <si>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</si>
  <si>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</si>
  <si>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</si>
  <si>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</si>
  <si>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</si>
  <si>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</si>
  <si>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</si>
  <si>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</si>
  <si>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</si>
  <si>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</si>
  <si>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</si>
  <si>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</si>
  <si>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</si>
  <si>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</si>
  <si>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</si>
  <si>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</si>
  <si>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</si>
  <si>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</si>
  <si>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</si>
  <si>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</si>
  <si>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</si>
  <si>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</si>
  <si>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</si>
  <si>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</si>
  <si>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</si>
  <si>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</si>
  <si>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</si>
  <si>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</si>
  <si>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</si>
  <si>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</si>
  <si>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</si>
  <si>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</si>
  <si>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</si>
  <si>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</si>
  <si>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</si>
  <si>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</si>
  <si>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</si>
  <si>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</si>
  <si>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</si>
  <si>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</si>
  <si>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</si>
  <si>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</si>
  <si>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</si>
  <si>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</si>
  <si>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</si>
  <si>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</si>
  <si>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</si>
  <si>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</si>
  <si>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</si>
  <si>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</si>
  <si>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</si>
  <si>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</si>
  <si>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</si>
  <si>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</si>
  <si>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</si>
  <si>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</si>
  <si>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</si>
  <si>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</si>
  <si>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</si>
  <si>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</si>
  <si>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</si>
  <si>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</si>
  <si>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</si>
  <si>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</si>
  <si>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</si>
  <si>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</si>
  <si>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</si>
  <si>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</si>
  <si>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</si>
  <si>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</si>
  <si>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</si>
  <si>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</si>
  <si>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</si>
  <si>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</si>
  <si>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</si>
  <si>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</si>
  <si>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</si>
  <si>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</si>
  <si>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</si>
  <si>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</si>
  <si>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</si>
  <si>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</si>
  <si>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</si>
  <si>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</si>
  <si>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</si>
  <si>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</si>
  <si>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</si>
  <si>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</si>
  <si>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</si>
  <si>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</si>
  <si>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</si>
  <si>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</si>
  <si>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</si>
  <si>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</si>
  <si>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</si>
  <si>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</si>
  <si>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</si>
  <si>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</si>
  <si>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</si>
  <si>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</si>
  <si>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</si>
  <si>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</si>
  <si>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</si>
  <si>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</si>
  <si>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</si>
  <si>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</si>
  <si>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</si>
  <si>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</si>
  <si>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</si>
  <si>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</si>
  <si>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</si>
  <si>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</si>
  <si>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</si>
  <si>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</si>
  <si>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</si>
  <si>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</si>
  <si>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</si>
  <si>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</si>
  <si>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</si>
  <si>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</si>
  <si>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</si>
  <si>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</si>
  <si>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</si>
  <si>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</si>
  <si>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</si>
  <si>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</si>
  <si>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</si>
  <si>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</si>
  <si>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</si>
  <si>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</si>
  <si>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</si>
  <si>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</si>
  <si>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</si>
  <si>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</si>
  <si>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</si>
  <si>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</si>
  <si>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</si>
  <si>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</si>
  <si>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</si>
  <si>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</si>
  <si>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</si>
  <si>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</si>
  <si>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</si>
  <si>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</si>
  <si>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</si>
  <si>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</si>
  <si>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</si>
  <si>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</si>
  <si>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</si>
  <si>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</si>
  <si>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</si>
  <si>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</si>
  <si>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</si>
  <si>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</si>
  <si>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</si>
  <si>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</si>
  <si>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</si>
  <si>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</si>
  <si>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</si>
  <si>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</si>
  <si>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</si>
  <si>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</si>
  <si>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</si>
  <si>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</si>
  <si>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</si>
  <si>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</si>
  <si>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</si>
  <si>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</si>
  <si>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</si>
  <si>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</si>
  <si>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</si>
  <si>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</si>
  <si>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</si>
  <si>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</si>
  <si>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</si>
  <si>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</si>
  <si>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</si>
  <si>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</si>
  <si>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</si>
  <si>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</si>
  <si>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</si>
  <si>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</si>
  <si>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</si>
  <si>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</si>
  <si>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</si>
  <si>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</si>
  <si>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</si>
  <si>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</si>
  <si>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</si>
  <si>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</si>
  <si>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</si>
  <si>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</si>
  <si>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</si>
  <si>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</si>
  <si>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</si>
  <si>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</si>
  <si>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</si>
  <si>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</si>
  <si>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</si>
  <si>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</si>
  <si>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</si>
  <si>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</si>
  <si>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</si>
  <si>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</si>
  <si>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</si>
  <si>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</si>
  <si>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</si>
  <si>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</si>
  <si>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</si>
  <si>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</si>
  <si>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</si>
  <si>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</si>
  <si>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</si>
  <si>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</si>
  <si>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</si>
  <si>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</si>
  <si>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</si>
  <si>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</si>
  <si>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</si>
  <si>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</si>
  <si>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</si>
  <si>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</si>
  <si>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</si>
  <si>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</si>
  <si>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</si>
  <si>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</si>
  <si>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</si>
  <si>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</si>
  <si>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</si>
  <si>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</si>
  <si>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</si>
  <si>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</si>
  <si>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</si>
  <si>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</si>
  <si>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</si>
  <si>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</si>
  <si>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</si>
  <si>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</si>
  <si>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</si>
  <si>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</si>
  <si>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</si>
  <si>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</si>
  <si>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</si>
  <si>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</si>
  <si>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</si>
  <si>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</si>
  <si>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</si>
  <si>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</si>
  <si>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</si>
  <si>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</si>
  <si>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</si>
  <si>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</si>
  <si>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</si>
  <si>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</si>
  <si>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</si>
  <si>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</si>
  <si>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</si>
  <si>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</si>
  <si>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</si>
  <si>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</si>
  <si>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</si>
  <si>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</si>
  <si>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</si>
  <si>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</si>
  <si>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</si>
  <si>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</si>
  <si>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</si>
  <si>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</si>
  <si>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</si>
  <si>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</si>
  <si>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</si>
  <si>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</si>
  <si>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</si>
  <si>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</si>
  <si>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</si>
  <si>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</si>
  <si>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</si>
  <si>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</si>
  <si>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</si>
  <si>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</si>
  <si>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</si>
  <si>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</si>
  <si>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</si>
  <si>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</si>
  <si>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</si>
  <si>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</si>
  <si>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</si>
  <si>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</si>
  <si>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</si>
  <si>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</si>
  <si>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</si>
  <si>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</si>
  <si>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</si>
  <si>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</si>
  <si>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</si>
  <si>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</si>
  <si>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</si>
  <si>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</si>
  <si>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</si>
  <si>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</si>
  <si>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</si>
  <si>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</si>
  <si>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</si>
  <si>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</si>
  <si>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</si>
  <si>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</si>
  <si>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</si>
  <si>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</si>
  <si>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</si>
  <si>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</si>
  <si>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</si>
  <si>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</si>
  <si>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</si>
  <si>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</si>
  <si>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</si>
  <si>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</si>
  <si>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</si>
  <si>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</si>
  <si>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</si>
  <si>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</si>
  <si>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</si>
  <si>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</si>
  <si>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</si>
  <si>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</si>
  <si>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</si>
  <si>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</si>
  <si>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</si>
  <si>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</si>
  <si>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</si>
  <si>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</si>
  <si>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</si>
  <si>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</si>
  <si>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</si>
  <si>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</si>
  <si>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</si>
  <si>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</si>
  <si>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</si>
  <si>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</si>
  <si>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</si>
  <si>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</si>
  <si>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</si>
  <si>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</si>
  <si>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</si>
  <si>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</si>
  <si>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</si>
  <si>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</si>
  <si>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</si>
  <si>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</si>
  <si>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</si>
  <si>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</si>
  <si>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</si>
  <si>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</si>
  <si>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</si>
  <si>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</si>
  <si>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</si>
  <si>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</si>
  <si>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</si>
  <si>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</si>
  <si>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</si>
  <si>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</si>
  <si>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</si>
  <si>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</si>
  <si>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</si>
  <si>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</si>
  <si>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</si>
  <si>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</si>
  <si>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</si>
  <si>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</si>
  <si>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</si>
  <si>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</si>
  <si>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</si>
  <si>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</si>
  <si>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</si>
  <si>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</si>
  <si>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</si>
  <si>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</si>
  <si>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</si>
  <si>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</si>
  <si>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</si>
  <si>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</si>
  <si>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</si>
  <si>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</si>
  <si>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</si>
  <si>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</si>
  <si>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</si>
  <si>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</si>
  <si>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</si>
  <si>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</si>
  <si>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</si>
  <si>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</si>
  <si>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</si>
  <si>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</si>
  <si>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</si>
  <si>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</si>
  <si>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</si>
  <si>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</si>
  <si>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</si>
  <si>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</si>
  <si>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</si>
  <si>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</si>
  <si>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</si>
  <si>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</si>
  <si>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</si>
  <si>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</si>
  <si>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</si>
  <si>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</si>
  <si>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</si>
  <si>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</si>
  <si>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</si>
  <si>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</si>
  <si>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</si>
  <si>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</si>
  <si>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</si>
  <si>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</si>
  <si>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</si>
  <si>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</si>
  <si>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</si>
  <si>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</si>
  <si>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</si>
  <si>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</si>
  <si>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</si>
  <si>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</si>
  <si>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</si>
  <si>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</si>
  <si>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</si>
  <si>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</si>
  <si>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</si>
  <si>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</si>
  <si>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</si>
  <si>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</si>
  <si>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</si>
  <si>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</si>
  <si>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</si>
  <si>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</si>
  <si>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</si>
  <si>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</si>
  <si>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</si>
  <si>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</si>
  <si>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</si>
  <si>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</si>
  <si>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</si>
  <si>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</si>
  <si>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</si>
  <si>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</si>
  <si>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</si>
  <si>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</si>
  <si>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</si>
  <si>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</si>
  <si>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</si>
  <si>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</si>
  <si>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</si>
  <si>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</si>
  <si>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</si>
  <si>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</si>
  <si>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</si>
  <si>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</si>
  <si>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</si>
  <si>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</si>
  <si>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</si>
  <si>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</si>
  <si>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</si>
  <si>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</si>
  <si>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</si>
  <si>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</si>
  <si>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</si>
  <si>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</si>
  <si>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</si>
  <si>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</si>
  <si>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</si>
  <si>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</si>
  <si>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</si>
  <si>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</si>
  <si>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</si>
  <si>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</si>
  <si>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</si>
  <si>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</si>
  <si>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</si>
  <si>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</si>
  <si>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</si>
  <si>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</si>
  <si>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</si>
  <si>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</si>
  <si>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</si>
  <si>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</si>
  <si>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</si>
  <si>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</si>
  <si>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</si>
  <si>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</si>
  <si>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</si>
  <si>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</si>
  <si>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</si>
  <si>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</si>
  <si>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</si>
  <si>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</si>
  <si>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</si>
  <si>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</si>
  <si>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</si>
  <si>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</si>
  <si>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</si>
  <si>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</si>
  <si>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</si>
  <si>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</si>
  <si>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</si>
  <si>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</si>
  <si>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</si>
  <si>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</si>
  <si>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</si>
  <si>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</si>
  <si>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</si>
  <si>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</si>
  <si>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</si>
  <si>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</si>
  <si>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</si>
  <si>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</si>
  <si>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</si>
  <si>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</si>
  <si>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</si>
  <si>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</si>
  <si>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</si>
  <si>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</si>
  <si>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</si>
  <si>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</si>
  <si>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</si>
  <si>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</si>
  <si>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</si>
  <si>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</si>
  <si>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</si>
  <si>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</si>
  <si>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</si>
  <si>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</si>
  <si>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</si>
  <si>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</si>
  <si>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</si>
  <si>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</si>
  <si>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</si>
  <si>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</si>
  <si>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</si>
  <si>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</si>
  <si>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</si>
  <si>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</si>
  <si>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</si>
  <si>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</si>
  <si>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</si>
  <si>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</si>
  <si>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</si>
  <si>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</si>
  <si>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</si>
  <si>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</si>
  <si>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</si>
  <si>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</si>
  <si>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</si>
  <si>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</si>
  <si>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</si>
  <si>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</si>
  <si>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</si>
  <si>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</si>
  <si>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</si>
  <si>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</si>
  <si>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</si>
  <si>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</si>
  <si>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</si>
  <si>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</si>
  <si>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</si>
  <si>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</si>
  <si>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</si>
  <si>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</si>
  <si>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</si>
  <si>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</si>
  <si>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</si>
  <si>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</si>
  <si>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</si>
  <si>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</si>
  <si>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</si>
  <si>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</si>
  <si>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</si>
  <si>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</si>
  <si>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</si>
  <si>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</si>
  <si>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</si>
  <si>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</si>
  <si>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</si>
  <si>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</si>
  <si>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</si>
  <si>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</si>
  <si>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</si>
  <si>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</si>
  <si>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</si>
  <si>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</si>
  <si>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</si>
  <si>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</si>
  <si>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</si>
  <si>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</si>
  <si>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</si>
  <si>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</si>
  <si>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</si>
  <si>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</si>
  <si>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</si>
  <si>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</si>
  <si>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</si>
  <si>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</si>
  <si>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</si>
  <si>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</si>
  <si>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</si>
  <si>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</si>
  <si>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</si>
  <si>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</si>
  <si>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</si>
  <si>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</si>
  <si>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</si>
  <si>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</si>
  <si>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</si>
  <si>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</si>
  <si>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</si>
  <si>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</si>
  <si>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</si>
  <si>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</si>
  <si>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</si>
  <si>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</si>
  <si>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</si>
  <si>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</si>
  <si>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</si>
  <si>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</si>
  <si>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</si>
  <si>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</si>
  <si>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</si>
  <si>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</si>
  <si>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</si>
  <si>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</si>
  <si>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</si>
  <si>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</si>
  <si>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</si>
  <si>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</si>
  <si>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</si>
  <si>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</si>
  <si>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</si>
  <si>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</si>
  <si>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</si>
  <si>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</si>
  <si>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</si>
  <si>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</si>
  <si>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</si>
  <si>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</si>
  <si>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</si>
  <si>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</si>
  <si>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</si>
  <si>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</si>
  <si>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</si>
  <si>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</si>
  <si>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</si>
  <si>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</si>
  <si>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</si>
  <si>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</si>
  <si>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</si>
  <si>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</si>
  <si>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</si>
  <si>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</si>
  <si>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</si>
  <si>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</si>
  <si>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</si>
  <si>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</si>
  <si>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</si>
  <si>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</si>
  <si>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</si>
  <si>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</si>
  <si>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</si>
  <si>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</si>
  <si>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</si>
  <si>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</si>
  <si>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</si>
  <si>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</si>
  <si>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</si>
  <si>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</si>
  <si>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</si>
  <si>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</si>
  <si>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</si>
  <si>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</si>
  <si>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</si>
  <si>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</si>
  <si>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</si>
  <si>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</si>
  <si>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</si>
  <si>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</si>
  <si>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</si>
  <si>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</si>
  <si>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</si>
  <si>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</si>
  <si>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</si>
  <si>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</si>
  <si>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</si>
  <si>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</si>
  <si>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</si>
  <si>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</si>
  <si>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</si>
  <si>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</si>
  <si>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</si>
  <si>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</si>
  <si>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</si>
  <si>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</si>
  <si>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</si>
  <si>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</si>
  <si>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</si>
  <si>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</si>
  <si>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</si>
  <si>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</si>
  <si>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</si>
  <si>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</si>
  <si>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</si>
  <si>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</si>
  <si>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</si>
  <si>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</si>
  <si>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</si>
  <si>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</si>
  <si>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</si>
  <si>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</si>
  <si>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</si>
  <si>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</si>
  <si>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</si>
  <si>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</si>
  <si>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</si>
  <si>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</si>
  <si>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</si>
  <si>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</si>
  <si>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</si>
  <si>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</si>
  <si>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</si>
  <si>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</si>
  <si>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</si>
  <si>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</si>
  <si>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</si>
  <si>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</si>
  <si>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</si>
  <si>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</si>
  <si>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</si>
  <si>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</si>
  <si>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</si>
  <si>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</si>
  <si>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</si>
  <si>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</si>
  <si>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</si>
  <si>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</si>
  <si>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</si>
  <si>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</si>
  <si>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</si>
  <si>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</si>
  <si>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</si>
  <si>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</si>
  <si>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</si>
  <si>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</si>
  <si>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</si>
  <si>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</si>
  <si>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</si>
  <si>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</si>
  <si>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</si>
  <si>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</si>
  <si>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</si>
  <si>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</si>
  <si>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</si>
  <si>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</si>
  <si>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</si>
  <si>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</si>
  <si>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</si>
  <si>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</si>
  <si>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</si>
  <si>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</si>
  <si>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</si>
  <si>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</si>
  <si>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</si>
  <si>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</si>
  <si>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</si>
  <si>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</si>
  <si>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</si>
  <si>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</si>
  <si>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</si>
  <si>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</si>
  <si>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</si>
  <si>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</si>
  <si>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</si>
  <si>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</si>
  <si>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</si>
  <si>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</si>
  <si>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</si>
  <si>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</si>
  <si>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</si>
  <si>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</si>
  <si>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</si>
  <si>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</si>
  <si>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</si>
  <si>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</si>
  <si>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</si>
  <si>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</si>
  <si>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</si>
  <si>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</si>
  <si>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</si>
  <si>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</si>
  <si>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</si>
  <si>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</si>
  <si>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</si>
  <si>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</si>
  <si>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</si>
  <si>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</si>
  <si>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</si>
  <si>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</si>
  <si>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</si>
  <si>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</si>
  <si>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</si>
  <si>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</si>
  <si>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</si>
  <si>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</si>
  <si>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</si>
  <si>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</si>
  <si>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</si>
  <si>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</si>
  <si>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</si>
  <si>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</si>
  <si>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</si>
  <si>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</si>
  <si>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</si>
  <si>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</si>
  <si>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</si>
  <si>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</si>
  <si>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</si>
  <si>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</si>
  <si>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</si>
  <si>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</si>
  <si>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</si>
  <si>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</si>
  <si>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</si>
  <si>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</si>
  <si>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</si>
  <si>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</si>
  <si>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</si>
  <si>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</si>
  <si>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</si>
  <si>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</si>
  <si>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</si>
  <si>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</si>
  <si>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</si>
  <si>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</si>
  <si>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</si>
  <si>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</si>
  <si>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</si>
  <si>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</si>
  <si>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</si>
  <si>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</si>
  <si>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</si>
  <si>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</si>
  <si>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</si>
  <si>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</si>
  <si>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</si>
  <si>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</si>
  <si>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</si>
  <si>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</si>
  <si>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</si>
  <si>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</si>
  <si>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</si>
  <si>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</si>
  <si>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</si>
  <si>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</si>
  <si>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</si>
  <si>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</si>
  <si>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</si>
  <si>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</si>
  <si>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</si>
  <si>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</si>
  <si>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</si>
  <si>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</si>
  <si>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</si>
  <si>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</si>
  <si>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</si>
  <si>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</si>
  <si>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</si>
  <si>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</si>
  <si>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</si>
  <si>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</si>
  <si>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</si>
  <si>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</si>
  <si>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</si>
  <si>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</si>
  <si>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</si>
  <si>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</si>
  <si>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</si>
  <si>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</si>
  <si>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</si>
  <si>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</si>
  <si>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</si>
  <si>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</si>
  <si>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</si>
  <si>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</si>
  <si>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</si>
  <si>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</si>
  <si>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</si>
  <si>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</si>
  <si>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</si>
  <si>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</si>
  <si>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</si>
  <si>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</si>
  <si>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</si>
  <si>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</si>
  <si>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</si>
  <si>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</si>
  <si>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</si>
  <si>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</si>
  <si>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</si>
  <si>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</si>
  <si>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</si>
  <si>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</si>
  <si>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</si>
  <si>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</si>
  <si>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</si>
  <si>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</si>
  <si>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</si>
  <si>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</si>
  <si>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</si>
  <si>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</si>
  <si>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</si>
  <si>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</si>
  <si>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</si>
  <si>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</si>
  <si>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</si>
  <si>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</si>
  <si>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</si>
  <si>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</si>
  <si>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</si>
  <si>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</si>
  <si>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</si>
  <si>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</si>
  <si>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</si>
  <si>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</si>
  <si>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</si>
  <si>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</si>
  <si>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</si>
  <si>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</si>
  <si>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</si>
  <si>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</si>
  <si>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</si>
  <si>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</si>
  <si>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</si>
  <si>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</si>
  <si>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</si>
  <si>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</si>
  <si>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</si>
  <si>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</si>
  <si>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</si>
  <si>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</si>
  <si>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</si>
  <si>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</si>
  <si>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</si>
  <si>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</si>
  <si>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</si>
  <si>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</si>
  <si>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</si>
  <si>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</si>
  <si>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</si>
  <si>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</si>
  <si>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</si>
  <si>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</si>
  <si>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</si>
  <si>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</si>
  <si>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</si>
  <si>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</si>
  <si>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</si>
  <si>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</si>
  <si>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</si>
  <si>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</si>
  <si>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</si>
  <si>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</si>
  <si>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</si>
  <si>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</si>
  <si>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</si>
  <si>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</si>
  <si>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</si>
  <si>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</si>
  <si>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</si>
  <si>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</si>
  <si>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</si>
  <si>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</si>
  <si>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</si>
  <si>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</si>
  <si>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</si>
  <si>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</si>
  <si>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</si>
  <si>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</si>
  <si>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</si>
  <si>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</si>
  <si>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</si>
  <si>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</si>
  <si>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</si>
  <si>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</si>
  <si>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</si>
  <si>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</si>
  <si>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</si>
  <si>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</si>
  <si>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</si>
  <si>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</si>
  <si>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</si>
  <si>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</si>
  <si>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</si>
  <si>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</si>
  <si>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</si>
  <si>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</si>
  <si>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</si>
  <si>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</si>
  <si>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</si>
  <si>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</si>
  <si>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</si>
  <si>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</si>
  <si>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</si>
  <si>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</si>
  <si>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</si>
  <si>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</si>
  <si>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</si>
  <si>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</si>
  <si>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</si>
  <si>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</si>
  <si>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</si>
  <si>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</si>
  <si>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</si>
  <si>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</si>
  <si>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</si>
  <si>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</si>
  <si>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</si>
  <si>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</si>
  <si>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</si>
  <si>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</si>
  <si>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</si>
  <si>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</si>
  <si>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</si>
  <si>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</si>
  <si>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</si>
  <si>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</si>
  <si>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</si>
  <si>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</si>
  <si>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</si>
  <si>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</si>
  <si>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</si>
  <si>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</si>
  <si>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</si>
  <si>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</si>
  <si>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</si>
  <si>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</si>
  <si>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</si>
  <si>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</si>
  <si>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</si>
  <si>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</si>
  <si>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</si>
  <si>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</si>
  <si>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</si>
  <si>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</si>
  <si>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</si>
  <si>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</si>
  <si>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</si>
  <si>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</si>
  <si>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</si>
  <si>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</si>
  <si>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</si>
  <si>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</si>
  <si>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</si>
  <si>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</si>
  <si>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</si>
  <si>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</si>
  <si>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</si>
  <si>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</si>
  <si>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</si>
  <si>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</si>
  <si>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</si>
  <si>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</si>
  <si>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</si>
  <si>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</si>
  <si>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</si>
  <si>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</si>
  <si>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</si>
  <si>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</si>
  <si>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</si>
  <si>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</si>
  <si>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</si>
  <si>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</si>
  <si>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</si>
  <si>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</si>
  <si>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</si>
  <si>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</si>
  <si>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</si>
  <si>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</si>
  <si>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</si>
  <si>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</si>
  <si>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</si>
  <si>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</si>
  <si>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</si>
  <si>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</si>
  <si>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</si>
  <si>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</si>
  <si>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</si>
  <si>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</si>
  <si>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</si>
  <si>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</si>
  <si>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</si>
  <si>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</si>
  <si>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</si>
  <si>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</si>
  <si>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</si>
  <si>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</si>
  <si>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</si>
  <si>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</si>
  <si>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</si>
  <si>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</si>
  <si>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</si>
  <si>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</si>
  <si>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</si>
  <si>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</si>
  <si>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</si>
  <si>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</si>
  <si>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</si>
  <si>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</si>
  <si>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</si>
  <si>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</si>
  <si>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</si>
  <si>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</si>
  <si>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</si>
  <si>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</si>
  <si>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</si>
  <si>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</si>
  <si>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</si>
  <si>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</si>
  <si>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</si>
  <si>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</si>
  <si>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</si>
  <si>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</si>
  <si>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</si>
  <si>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</si>
  <si>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</si>
  <si>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</si>
  <si>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</si>
  <si>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</si>
  <si>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</si>
  <si>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</si>
  <si>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</si>
  <si>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</si>
  <si>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</si>
  <si>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</si>
  <si>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</si>
  <si>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</si>
  <si>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</si>
  <si>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</si>
  <si>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</si>
  <si>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</si>
  <si>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</si>
  <si>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</si>
  <si>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</si>
  <si>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</si>
  <si>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</si>
  <si>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</si>
  <si>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</si>
  <si>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</si>
  <si>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</si>
  <si>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</si>
  <si>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</si>
  <si>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</si>
  <si>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</si>
  <si>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</si>
  <si>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</si>
  <si>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</si>
  <si>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</si>
  <si>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</si>
  <si>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</si>
  <si>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</si>
  <si>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</si>
  <si>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</si>
  <si>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</si>
  <si>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</si>
  <si>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</si>
  <si>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</si>
  <si>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</si>
  <si>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</si>
  <si>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</si>
  <si>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</si>
  <si>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</si>
  <si>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</si>
  <si>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</si>
  <si>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</si>
  <si>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</si>
  <si>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</si>
  <si>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</si>
  <si>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</si>
  <si>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</si>
  <si>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</si>
  <si>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</si>
  <si>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</si>
  <si>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</si>
  <si>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</si>
  <si>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</si>
  <si>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</si>
  <si>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</si>
  <si>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</si>
  <si>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</si>
  <si>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</si>
  <si>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</si>
  <si>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</si>
  <si>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</si>
  <si>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</si>
  <si>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</si>
  <si>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</si>
  <si>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</si>
  <si>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</si>
  <si>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</si>
  <si>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</si>
  <si>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</si>
  <si>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</si>
  <si>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</si>
  <si>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</si>
  <si>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</si>
  <si>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</si>
  <si>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</si>
  <si>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</si>
  <si>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</si>
  <si>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</si>
  <si>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</si>
  <si>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</si>
  <si>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</si>
  <si>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</si>
  <si>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</si>
  <si>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</si>
  <si>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</si>
  <si>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</si>
  <si>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</si>
  <si>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</si>
  <si>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</si>
  <si>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</si>
  <si>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</si>
  <si>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</si>
  <si>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</si>
  <si>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</si>
  <si>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</si>
  <si>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</si>
  <si>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</si>
  <si>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</si>
  <si>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</si>
  <si>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</si>
  <si>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</si>
  <si>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</si>
  <si>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</si>
  <si>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</si>
  <si>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</si>
  <si>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</si>
  <si>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</si>
  <si>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</si>
  <si>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</si>
  <si>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</si>
  <si>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</si>
  <si>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</si>
  <si>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</si>
  <si>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</si>
  <si>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</si>
  <si>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</si>
  <si>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</si>
  <si>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</si>
  <si>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</si>
  <si>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</si>
  <si>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</si>
  <si>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</si>
  <si>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</si>
  <si>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</si>
  <si>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</si>
  <si>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</si>
  <si>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</si>
  <si>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</si>
  <si>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</si>
  <si>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</si>
  <si>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</si>
  <si>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</si>
  <si>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</si>
  <si>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</si>
  <si>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</si>
  <si>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</si>
  <si>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</si>
  <si>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</si>
  <si>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</si>
  <si>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</si>
  <si>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</si>
  <si>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</si>
  <si>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</si>
  <si>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</si>
  <si>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</si>
  <si>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</si>
  <si>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</si>
  <si>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</si>
  <si>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</si>
  <si>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</si>
  <si>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</si>
  <si>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</si>
  <si>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</si>
  <si>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</si>
  <si>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</si>
  <si>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</si>
  <si>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</si>
  <si>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</si>
  <si>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</si>
  <si>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</si>
  <si>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</si>
  <si>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</si>
  <si>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</si>
  <si>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</si>
  <si>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</si>
  <si>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</si>
  <si>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</si>
  <si>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</si>
  <si>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</si>
  <si>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</si>
  <si>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</si>
  <si>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</si>
  <si>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</si>
  <si>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</si>
  <si>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</si>
  <si>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</si>
  <si>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</si>
  <si>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</si>
  <si>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</si>
  <si>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</si>
  <si>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</si>
  <si>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</si>
  <si>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</si>
  <si>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</si>
  <si>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</si>
  <si>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</si>
  <si>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</si>
  <si>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</si>
  <si>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</si>
  <si>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</si>
  <si>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</si>
  <si>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</si>
  <si>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</si>
  <si>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</si>
  <si>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</si>
  <si>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</si>
  <si>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</si>
  <si>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</si>
  <si>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</si>
  <si>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</si>
  <si>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</si>
  <si>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</si>
  <si>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</si>
  <si>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</si>
  <si>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</si>
  <si>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</si>
  <si>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</si>
  <si>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</si>
  <si>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</si>
  <si>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</si>
  <si>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</si>
  <si>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</si>
  <si>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</si>
  <si>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</si>
  <si>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</si>
  <si>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</si>
  <si>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</si>
  <si>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</si>
  <si>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</si>
  <si>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</si>
  <si>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</si>
  <si>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</si>
  <si>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</si>
  <si>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</si>
  <si>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</si>
  <si>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</si>
  <si>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</si>
  <si>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</si>
  <si>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</si>
  <si>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</si>
  <si>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</si>
  <si>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</si>
  <si>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</si>
  <si>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</si>
  <si>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</si>
  <si>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</si>
  <si>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</si>
  <si>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</si>
  <si>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</si>
  <si>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</si>
  <si>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</si>
  <si>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</si>
  <si>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</si>
  <si>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</si>
  <si>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</si>
  <si>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</si>
  <si>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</si>
  <si>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</si>
  <si>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</si>
  <si>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</si>
  <si>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</si>
  <si>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</si>
  <si>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</si>
  <si>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</si>
  <si>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</si>
  <si>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</si>
  <si>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</si>
  <si>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</si>
  <si>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</si>
  <si>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</si>
  <si>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</si>
  <si>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</si>
  <si>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</si>
  <si>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</si>
  <si>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</si>
  <si>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</si>
  <si>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</si>
  <si>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</si>
  <si>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</si>
  <si>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</si>
  <si>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</si>
  <si>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</si>
  <si>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</si>
  <si>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</si>
  <si>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</si>
  <si>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</si>
  <si>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</si>
  <si>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</si>
  <si>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</si>
  <si>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</si>
  <si>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</si>
  <si>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</si>
  <si>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</si>
  <si>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</si>
  <si>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</si>
  <si>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</si>
  <si>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</si>
  <si>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</si>
  <si>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</si>
  <si>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</si>
  <si>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</si>
  <si>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</si>
  <si>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</si>
  <si>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</si>
  <si>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</si>
  <si>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</si>
  <si>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</si>
  <si>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</si>
  <si>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</si>
  <si>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</si>
  <si>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</si>
  <si>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</si>
  <si>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</si>
  <si>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</si>
  <si>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</si>
  <si>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</si>
  <si>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</si>
  <si>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</si>
  <si>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</si>
  <si>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</si>
  <si>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</si>
  <si>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</si>
  <si>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</si>
  <si>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</si>
  <si>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</si>
  <si>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</si>
  <si>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</si>
  <si>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</si>
  <si>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</si>
  <si>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</si>
  <si>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</si>
  <si>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</si>
  <si>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</si>
  <si>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</si>
  <si>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</si>
  <si>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</si>
  <si>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</si>
  <si>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</si>
  <si>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</si>
  <si>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</si>
  <si>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</si>
  <si>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</si>
  <si>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</si>
  <si>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</si>
  <si>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</si>
  <si>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</si>
  <si>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</si>
  <si>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</si>
  <si>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</si>
  <si>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</si>
  <si>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</si>
  <si>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</si>
  <si>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</si>
  <si>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</si>
  <si>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</si>
  <si>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</si>
  <si>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</si>
  <si>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</si>
  <si>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</si>
  <si>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</si>
  <si>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</si>
  <si>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</si>
  <si>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</si>
  <si>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</si>
  <si>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</si>
  <si>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</si>
  <si>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</si>
  <si>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</si>
  <si>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</si>
  <si>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</si>
  <si>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</si>
  <si>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</si>
  <si>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</si>
  <si>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</si>
  <si>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</si>
  <si>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</si>
  <si>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</si>
  <si>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</si>
  <si>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</si>
  <si>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</si>
  <si>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</si>
  <si>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</si>
  <si>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</si>
  <si>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</si>
  <si>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</si>
  <si>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</si>
  <si>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</si>
  <si>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</si>
  <si>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</si>
  <si>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</si>
  <si>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</si>
  <si>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</si>
  <si>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</si>
  <si>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</si>
  <si>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</si>
  <si>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</si>
  <si>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</si>
  <si>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</si>
  <si>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</si>
  <si>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</si>
  <si>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</si>
  <si>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</si>
  <si>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</si>
  <si>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</si>
  <si>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</si>
  <si>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</si>
  <si>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</si>
  <si>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</si>
  <si>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</si>
  <si>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</si>
  <si>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</si>
  <si>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</si>
  <si>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</si>
  <si>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</si>
  <si>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</si>
  <si>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</si>
  <si>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</si>
  <si>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</si>
  <si>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</si>
  <si>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</si>
  <si>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</si>
  <si>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</si>
  <si>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</si>
  <si>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</si>
  <si>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</si>
  <si>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</si>
  <si>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</si>
  <si>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</si>
  <si>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</si>
  <si>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</si>
  <si>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</si>
  <si>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</si>
  <si>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</si>
  <si>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</si>
  <si>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</si>
  <si>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</si>
  <si>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</si>
  <si>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</si>
  <si>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</si>
  <si>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</si>
  <si>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</si>
  <si>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</si>
  <si>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</si>
  <si>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</si>
  <si>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</si>
  <si>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</si>
  <si>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</si>
  <si>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</si>
  <si>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</si>
  <si>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</si>
  <si>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</si>
  <si>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</si>
  <si>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</si>
  <si>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</si>
  <si>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</si>
  <si>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</si>
  <si>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</si>
  <si>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</si>
  <si>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</si>
  <si>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</si>
  <si>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</si>
  <si>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</si>
  <si>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</si>
  <si>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</si>
  <si>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</si>
  <si>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</si>
  <si>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</si>
  <si>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</si>
  <si>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</si>
  <si>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</si>
  <si>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</si>
  <si>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</si>
  <si>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</si>
  <si>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</si>
  <si>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</si>
  <si>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</si>
  <si>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</si>
  <si>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</si>
  <si>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</si>
  <si>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</si>
  <si>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</si>
  <si>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</si>
  <si>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</si>
  <si>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</si>
  <si>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</si>
  <si>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</si>
  <si>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</si>
  <si>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</si>
  <si>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</si>
  <si>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</si>
  <si>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</si>
  <si>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</si>
  <si>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</si>
  <si>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</si>
  <si>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</si>
  <si>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</si>
  <si>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</si>
  <si>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</si>
  <si>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</si>
  <si>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</si>
  <si>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</si>
  <si>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</si>
  <si>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</si>
  <si>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</si>
  <si>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</si>
  <si>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</si>
  <si>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</si>
  <si>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</si>
  <si>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</si>
  <si>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</si>
  <si>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</si>
  <si>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</si>
  <si>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</si>
  <si>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</si>
  <si>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</si>
  <si>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</si>
  <si>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</si>
  <si>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</si>
  <si>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</si>
  <si>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</si>
  <si>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</si>
  <si>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</si>
  <si>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</si>
  <si>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</si>
  <si>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</si>
  <si>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</si>
  <si>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</si>
  <si>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</si>
  <si>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</si>
  <si>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</si>
  <si>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</si>
  <si>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</si>
  <si>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</si>
  <si>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</si>
  <si>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</si>
  <si>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</si>
  <si>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</si>
  <si>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</si>
  <si>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</si>
  <si>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</si>
  <si>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</si>
  <si>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</si>
  <si>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</si>
  <si>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</si>
  <si>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</si>
  <si>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</si>
  <si>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</si>
  <si>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</si>
  <si>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</si>
  <si>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</si>
  <si>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</si>
  <si>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</si>
  <si>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</si>
  <si>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</si>
  <si>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</si>
  <si>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</si>
  <si>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</si>
  <si>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</si>
  <si>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</si>
  <si>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</si>
  <si>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</si>
  <si>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</si>
  <si>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</si>
  <si>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</si>
  <si>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</si>
  <si>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</si>
  <si>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</si>
  <si>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</si>
  <si>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</si>
  <si>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</si>
  <si>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</si>
  <si>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</si>
  <si>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</si>
  <si>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</si>
  <si>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</si>
  <si>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</si>
  <si>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</si>
  <si>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</si>
  <si>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</si>
  <si>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</si>
  <si>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</si>
  <si>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</si>
  <si>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</si>
  <si>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</si>
  <si>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</si>
  <si>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</si>
  <si>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</si>
  <si>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</si>
  <si>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</si>
  <si>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</si>
  <si>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</si>
  <si>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</si>
  <si>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</si>
  <si>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</si>
  <si>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</si>
  <si>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</si>
  <si>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</si>
  <si>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</si>
  <si>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</si>
  <si>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</si>
  <si>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</si>
  <si>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</si>
  <si>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</si>
  <si>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</si>
  <si>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</si>
  <si>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</si>
  <si>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</si>
  <si>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</si>
  <si>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</si>
  <si>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</si>
  <si>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</si>
  <si>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</si>
  <si>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</si>
  <si>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</si>
  <si>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</si>
  <si>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</si>
  <si>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</si>
  <si>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</si>
  <si>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</si>
  <si>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</si>
  <si>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</si>
  <si>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</si>
  <si>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</si>
  <si>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</si>
  <si>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</si>
  <si>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</si>
  <si>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</si>
  <si>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</si>
  <si>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</si>
  <si>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</si>
  <si>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</si>
  <si>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</si>
  <si>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</si>
  <si>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</si>
  <si>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</si>
  <si>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</si>
  <si>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</si>
  <si>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</si>
  <si>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</si>
  <si>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</si>
  <si>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</si>
  <si>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</si>
  <si>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</si>
  <si>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</si>
  <si>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</si>
  <si>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</si>
  <si>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</si>
  <si>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</si>
  <si>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</si>
  <si>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</si>
  <si>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</si>
  <si>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</si>
  <si>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</si>
  <si>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</si>
  <si>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</si>
  <si>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</si>
  <si>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</si>
  <si>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</si>
  <si>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</si>
  <si>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</si>
  <si>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</si>
  <si>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</si>
  <si>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</si>
  <si>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</si>
  <si>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</si>
  <si>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</si>
  <si>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</si>
  <si>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</si>
  <si>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</si>
  <si>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</si>
  <si>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</si>
  <si>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</si>
  <si>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</si>
  <si>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</si>
  <si>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</si>
  <si>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</si>
  <si>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</si>
  <si>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</si>
  <si>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</si>
  <si>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</si>
  <si>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</si>
  <si>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</si>
  <si>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</si>
  <si>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</si>
  <si>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</si>
  <si>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</si>
  <si>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</si>
  <si>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</si>
  <si>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</si>
  <si>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</si>
  <si>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</si>
  <si>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</si>
  <si>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</si>
  <si>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</si>
  <si>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</si>
  <si>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</si>
  <si>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</si>
  <si>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</si>
  <si>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</si>
  <si>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</si>
  <si>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</si>
  <si>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</si>
  <si>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</si>
  <si>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</si>
  <si>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</si>
  <si>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</si>
  <si>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</si>
  <si>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</si>
  <si>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</si>
  <si>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</si>
  <si>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</si>
  <si>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</si>
  <si>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</si>
  <si>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</si>
  <si>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</si>
  <si>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</si>
  <si>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</si>
  <si>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</si>
  <si>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</si>
  <si>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</si>
  <si>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</si>
  <si>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</si>
  <si>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</si>
  <si>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</si>
  <si>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</si>
  <si>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</si>
  <si>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</si>
  <si>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</si>
  <si>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</si>
  <si>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</si>
  <si>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</si>
  <si>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</si>
  <si>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</si>
  <si>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</si>
  <si>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</si>
  <si>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</si>
  <si>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</si>
  <si>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</si>
  <si>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</si>
  <si>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</si>
  <si>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</si>
  <si>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</si>
  <si>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</si>
  <si>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</si>
  <si>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</si>
  <si>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</si>
  <si>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</si>
  <si>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</si>
  <si>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</si>
  <si>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</si>
  <si>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</si>
  <si>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</si>
  <si>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</si>
  <si>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</si>
  <si>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</si>
  <si>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</si>
  <si>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</si>
  <si>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</si>
  <si>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</si>
  <si>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</si>
  <si>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</si>
  <si>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</si>
  <si>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</si>
  <si>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</si>
  <si>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</si>
  <si>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</si>
  <si>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</si>
  <si>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</si>
  <si>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</si>
  <si>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</si>
  <si>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</si>
  <si>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</si>
  <si>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</si>
  <si>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</si>
  <si>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</si>
  <si>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</si>
  <si>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</si>
  <si>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</si>
  <si>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</si>
  <si>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</si>
  <si>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</si>
  <si>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</si>
  <si>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</si>
  <si>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</si>
  <si>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</si>
  <si>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</si>
  <si>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</si>
  <si>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</si>
  <si>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</si>
  <si>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</si>
  <si>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</si>
  <si>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</si>
  <si>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</si>
  <si>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</si>
  <si>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</si>
  <si>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</si>
  <si>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</si>
  <si>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</si>
  <si>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</si>
  <si>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</si>
  <si>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</si>
  <si>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</si>
  <si>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</si>
  <si>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</si>
  <si>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</si>
  <si>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</si>
  <si>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</si>
  <si>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</si>
  <si>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</si>
  <si>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</si>
  <si>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</si>
  <si>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</si>
  <si>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</si>
  <si>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</si>
  <si>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</si>
  <si>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</si>
  <si>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</si>
  <si>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</si>
  <si>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</si>
  <si>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</si>
  <si>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</si>
  <si>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</si>
  <si>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</si>
  <si>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</si>
  <si>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</si>
  <si>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</si>
  <si>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</si>
  <si>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</si>
  <si>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</si>
  <si>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</si>
  <si>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</si>
  <si>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</si>
  <si>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</si>
  <si>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</si>
  <si>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</si>
  <si>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</si>
  <si>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</si>
  <si>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</si>
  <si>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</si>
  <si>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</si>
  <si>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</si>
  <si>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</si>
  <si>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</si>
  <si>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</si>
  <si>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</si>
  <si>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</si>
  <si>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</si>
  <si>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</si>
  <si>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</si>
  <si>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</si>
  <si>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</si>
  <si>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</si>
  <si>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</si>
  <si>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</si>
  <si>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</si>
  <si>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</si>
  <si>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</si>
  <si>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</si>
  <si>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</si>
  <si>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</si>
  <si>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</si>
  <si>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</si>
  <si>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</si>
  <si>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</si>
  <si>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</si>
  <si>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</si>
  <si>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</si>
  <si>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</si>
  <si>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</si>
  <si>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</si>
  <si>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</si>
  <si>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</si>
  <si>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</si>
  <si>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</si>
  <si>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</si>
  <si>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</si>
  <si>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</si>
  <si>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</si>
  <si>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</si>
  <si>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</si>
  <si>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</si>
  <si>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</si>
  <si>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</si>
  <si>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</si>
  <si>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</si>
  <si>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</si>
  <si>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</si>
  <si>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</si>
  <si>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</si>
  <si>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</si>
  <si>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</si>
  <si>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</si>
  <si>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</si>
  <si>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</si>
  <si>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</si>
  <si>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</si>
  <si>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</si>
  <si>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</si>
  <si>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</si>
  <si>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</si>
  <si>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</si>
  <si>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</si>
  <si>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</si>
  <si>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</si>
  <si>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</si>
  <si>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</si>
  <si>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</si>
  <si>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</si>
  <si>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</si>
  <si>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</si>
  <si>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</si>
  <si>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</si>
  <si>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</si>
  <si>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</si>
  <si>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</si>
  <si>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</si>
  <si>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</si>
  <si>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</si>
  <si>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</si>
  <si>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</si>
  <si>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</si>
  <si>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</si>
  <si>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</si>
  <si>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</si>
  <si>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</si>
  <si>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</si>
  <si>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</si>
  <si>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</si>
  <si>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</si>
  <si>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</si>
  <si>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</si>
  <si>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</si>
  <si>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</si>
  <si>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</si>
  <si>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</si>
  <si>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</si>
  <si>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</si>
  <si>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</si>
  <si>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</si>
  <si>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</si>
  <si>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</si>
  <si>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</si>
  <si>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</si>
  <si>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</si>
  <si>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</si>
  <si>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</si>
  <si>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</si>
  <si>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</si>
  <si>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</si>
  <si>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</si>
  <si>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</si>
  <si>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</si>
  <si>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</si>
  <si>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</si>
  <si>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</si>
  <si>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</si>
  <si>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</si>
  <si>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</si>
  <si>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</si>
  <si>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</si>
  <si>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</si>
  <si>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</si>
  <si>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</si>
  <si>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</si>
  <si>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</si>
  <si>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</si>
  <si>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</si>
  <si>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</si>
  <si>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</si>
  <si>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</si>
  <si>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</si>
  <si>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</si>
  <si>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</si>
  <si>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</si>
  <si>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</si>
  <si>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</si>
  <si>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</si>
  <si>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</si>
  <si>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</si>
  <si>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</si>
  <si>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</si>
  <si>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</si>
  <si>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</si>
  <si>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</si>
  <si>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</si>
  <si>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</si>
  <si>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</si>
  <si>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</si>
  <si>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</si>
  <si>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</si>
  <si>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</si>
  <si>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</si>
  <si>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</si>
  <si>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</si>
  <si>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</si>
  <si>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</si>
  <si>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</si>
  <si>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</si>
  <si>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</si>
  <si>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</si>
  <si>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</si>
  <si>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</si>
  <si>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</si>
  <si>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</si>
  <si>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</si>
  <si>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</si>
  <si>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</si>
  <si>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</si>
  <si>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</si>
  <si>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</si>
  <si>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</si>
  <si>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</si>
  <si>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</si>
  <si>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</si>
  <si>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</si>
  <si>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</si>
  <si>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</si>
  <si>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</si>
  <si>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</si>
  <si>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</si>
  <si>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</si>
  <si>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</si>
  <si>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</si>
  <si>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</si>
  <si>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</si>
  <si>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</si>
  <si>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</si>
  <si>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</si>
  <si>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</si>
  <si>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</si>
  <si>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</si>
  <si>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</si>
  <si>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</si>
  <si>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</si>
  <si>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</si>
  <si>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</si>
  <si>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</si>
  <si>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</si>
  <si>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</si>
  <si>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</si>
  <si>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</si>
  <si>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</si>
  <si>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</si>
  <si>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</si>
  <si>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</si>
  <si>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</si>
  <si>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</si>
  <si>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</si>
  <si>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</si>
  <si>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</si>
  <si>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</si>
  <si>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</si>
  <si>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</si>
  <si>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</si>
  <si>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</si>
  <si>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</si>
  <si>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</si>
  <si>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</si>
  <si>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</si>
  <si>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</si>
  <si>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</si>
  <si>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</si>
  <si>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</si>
  <si>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</si>
  <si>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</si>
  <si>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</si>
  <si>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</si>
  <si>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</si>
  <si>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</si>
  <si>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</si>
  <si>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</si>
  <si>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</si>
  <si>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</si>
  <si>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</si>
  <si>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</si>
  <si>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</si>
  <si>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</si>
  <si>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</si>
  <si>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</si>
  <si>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</si>
  <si>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</si>
  <si>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</si>
  <si>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</si>
  <si>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</si>
  <si>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</si>
  <si>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</si>
  <si>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</si>
  <si>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</si>
  <si>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</si>
  <si>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</si>
  <si>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</si>
  <si>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</si>
  <si>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</si>
  <si>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</si>
  <si>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</si>
  <si>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</si>
  <si>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</si>
  <si>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</si>
  <si>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</si>
  <si>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</si>
  <si>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</si>
  <si>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</si>
  <si>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</si>
  <si>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</si>
  <si>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</si>
  <si>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</si>
  <si>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</si>
  <si>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</si>
  <si>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</si>
  <si>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</si>
  <si>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</si>
  <si>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</si>
  <si>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</si>
  <si>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</si>
  <si>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</si>
  <si>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</si>
  <si>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</si>
  <si>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</si>
  <si>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</si>
  <si>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</si>
  <si>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</si>
  <si>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</si>
  <si>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</si>
  <si>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</si>
  <si>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</si>
  <si>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</si>
  <si>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</si>
  <si>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</si>
  <si>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</si>
  <si>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</si>
  <si>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</si>
  <si>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</si>
  <si>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</si>
  <si>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</si>
  <si>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</si>
  <si>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</si>
  <si>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</si>
  <si>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</si>
  <si>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</si>
  <si>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</si>
  <si>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</si>
  <si>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</si>
  <si>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</si>
  <si>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</si>
  <si>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</si>
  <si>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</si>
  <si>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</si>
  <si>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</si>
  <si>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</si>
  <si>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</si>
  <si>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</si>
  <si>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</si>
  <si>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</si>
  <si>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</si>
  <si>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</si>
  <si>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</si>
  <si>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</si>
  <si>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</si>
  <si>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</si>
  <si>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</si>
  <si>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</si>
  <si>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</si>
  <si>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</si>
  <si>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</si>
  <si>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</si>
  <si>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</si>
  <si>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</si>
  <si>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</si>
  <si>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</si>
  <si>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</si>
  <si>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</si>
  <si>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</si>
  <si>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</si>
  <si>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</si>
  <si>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</si>
  <si>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</si>
  <si>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</si>
  <si>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</si>
  <si>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</si>
  <si>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</si>
  <si>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</si>
  <si>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</si>
  <si>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</si>
  <si>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</si>
  <si>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</si>
  <si>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</si>
  <si>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</si>
  <si>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</si>
  <si>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</si>
  <si>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</si>
  <si>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</si>
  <si>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</si>
  <si>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</si>
  <si>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</si>
  <si>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</si>
  <si>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</si>
  <si>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</si>
  <si>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</si>
  <si>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</si>
  <si>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</si>
  <si>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</si>
  <si>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</si>
  <si>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</si>
  <si>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</si>
  <si>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</si>
  <si>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</si>
  <si>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</si>
  <si>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</si>
  <si>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</si>
  <si>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</si>
  <si>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</si>
  <si>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</si>
  <si>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</si>
  <si>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</si>
  <si>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</si>
  <si>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</si>
  <si>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</si>
  <si>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</si>
  <si>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</si>
  <si>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</si>
  <si>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</si>
  <si>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</si>
  <si>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</si>
  <si>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</si>
  <si>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</si>
  <si>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</si>
  <si>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</si>
  <si>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</si>
  <si>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</si>
  <si>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</si>
  <si>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</si>
  <si>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</si>
  <si>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</si>
  <si>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</si>
  <si>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</si>
  <si>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</si>
  <si>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</si>
  <si>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</si>
  <si>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</si>
  <si>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</si>
  <si>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</si>
  <si>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</si>
  <si>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</si>
  <si>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</si>
  <si>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</si>
  <si>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</si>
  <si>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</si>
  <si>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</si>
  <si>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</si>
  <si>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</si>
  <si>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</si>
  <si>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</si>
  <si>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</si>
  <si>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</si>
  <si>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</si>
  <si>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</si>
  <si>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</si>
  <si>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</si>
  <si>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</si>
  <si>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</si>
  <si>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</si>
  <si>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</si>
  <si>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</si>
  <si>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</si>
  <si>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</si>
  <si>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</si>
  <si>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</si>
  <si>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</si>
  <si>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</si>
  <si>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</si>
  <si>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</si>
  <si>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</si>
  <si>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</si>
  <si>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</si>
  <si>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</si>
  <si>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</si>
  <si>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</si>
  <si>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</si>
  <si>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</si>
  <si>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</si>
  <si>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</si>
  <si>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</si>
  <si>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</si>
  <si>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</si>
  <si>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</si>
  <si>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</si>
  <si>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</si>
  <si>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</si>
  <si>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</si>
  <si>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</si>
  <si>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</si>
  <si>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</si>
  <si>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</si>
  <si>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</si>
  <si>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</si>
  <si>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</si>
  <si>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</si>
  <si>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</si>
  <si>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</si>
  <si>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</si>
  <si>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</si>
  <si>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</si>
  <si>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</si>
  <si>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</si>
  <si>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</si>
  <si>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</si>
  <si>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</si>
  <si>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</si>
  <si>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</si>
  <si>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</si>
  <si>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</si>
  <si>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</si>
  <si>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</si>
  <si>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</si>
  <si>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</si>
  <si>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</si>
  <si>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</si>
  <si>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</si>
  <si>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</si>
  <si>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</si>
  <si>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</si>
  <si>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</si>
  <si>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</si>
  <si>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</si>
  <si>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</si>
  <si>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</si>
  <si>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</si>
  <si>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</si>
  <si>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</si>
  <si>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</si>
  <si>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</si>
  <si>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</si>
  <si>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</si>
  <si>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</si>
  <si>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</si>
  <si>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</si>
  <si>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</si>
  <si>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</si>
  <si>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</si>
  <si>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</si>
  <si>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</si>
  <si>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</si>
  <si>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</si>
  <si>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</si>
  <si>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</si>
  <si>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</si>
  <si>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</si>
  <si>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</si>
  <si>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</si>
  <si>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</si>
  <si>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</si>
  <si>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</si>
  <si>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</si>
  <si>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</si>
  <si>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</si>
  <si>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</si>
  <si>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</si>
  <si>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</si>
  <si>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</si>
  <si>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</si>
  <si>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</si>
  <si>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</si>
  <si>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</si>
  <si>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</si>
  <si>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</si>
  <si>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</si>
  <si>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</si>
  <si>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</si>
  <si>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</si>
  <si>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</si>
  <si>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</si>
  <si>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</si>
  <si>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</si>
  <si>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</si>
  <si>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</si>
  <si>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</si>
  <si>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</si>
  <si>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</si>
  <si>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</si>
  <si>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</si>
  <si>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</si>
  <si>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</si>
  <si>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</si>
  <si>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</si>
  <si>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</si>
  <si>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</si>
  <si>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</si>
  <si>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</si>
  <si>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</si>
  <si>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</si>
  <si>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</si>
  <si>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</si>
  <si>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</si>
  <si>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</si>
  <si>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</si>
  <si>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</si>
  <si>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</si>
  <si>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</si>
  <si>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</si>
  <si>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</si>
  <si>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</si>
  <si>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</si>
  <si>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</si>
  <si>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</si>
  <si>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</si>
  <si>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</si>
  <si>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</si>
  <si>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</si>
  <si>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</si>
  <si>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</si>
  <si>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</si>
  <si>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</si>
  <si>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</si>
  <si>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</si>
  <si>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</si>
  <si>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</si>
  <si>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</si>
  <si>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</si>
  <si>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</si>
  <si>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</si>
  <si>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</si>
  <si>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</si>
  <si>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</si>
  <si>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</si>
  <si>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</si>
  <si>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</si>
  <si>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</si>
  <si>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</si>
  <si>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</si>
  <si>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</si>
  <si>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</si>
  <si>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</si>
  <si>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</si>
  <si>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</si>
  <si>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</si>
  <si>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</si>
  <si>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</si>
  <si>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</si>
  <si>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</si>
  <si>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</si>
  <si>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</si>
  <si>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</si>
  <si>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</si>
  <si>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</si>
  <si>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</si>
  <si>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</si>
  <si>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</si>
  <si>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</si>
  <si>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</si>
  <si>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</si>
  <si>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</si>
  <si>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</si>
  <si>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</si>
  <si>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</si>
  <si>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</si>
  <si>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</si>
  <si>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</si>
  <si>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</si>
  <si>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</si>
  <si>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</si>
  <si>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</si>
  <si>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</si>
  <si>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</si>
  <si>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</si>
  <si>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</si>
  <si>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</si>
  <si>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</si>
  <si>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</si>
  <si>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</si>
  <si>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</si>
  <si>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</si>
  <si>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</si>
  <si>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</si>
  <si>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</si>
  <si>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</si>
  <si>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</si>
  <si>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</si>
  <si>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</si>
  <si>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</si>
  <si>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</si>
  <si>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</si>
  <si>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</si>
  <si>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</si>
  <si>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</si>
  <si>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</si>
  <si>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</si>
  <si>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</si>
  <si>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</si>
  <si>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</si>
  <si>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</si>
  <si>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</si>
  <si>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</si>
  <si>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</si>
  <si>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</si>
  <si>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</si>
  <si>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</si>
  <si>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</si>
  <si>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</si>
  <si>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</si>
  <si>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</si>
  <si>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</si>
  <si>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</si>
  <si>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</si>
  <si>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</si>
  <si>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</si>
  <si>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</si>
  <si>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</si>
  <si>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</si>
  <si>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</si>
  <si>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</si>
  <si>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</si>
  <si>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</si>
  <si>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</si>
  <si>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</si>
  <si>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</si>
  <si>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</si>
  <si>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</si>
  <si>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</si>
  <si>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</si>
  <si>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</si>
  <si>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</si>
  <si>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</si>
  <si>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</si>
  <si>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</si>
  <si>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</si>
  <si>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</si>
  <si>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</si>
  <si>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</si>
  <si>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</si>
  <si>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</si>
  <si>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</si>
  <si>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</si>
  <si>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</si>
  <si>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</si>
  <si>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</si>
  <si>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</si>
  <si>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</si>
  <si>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</si>
  <si>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</si>
  <si>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</si>
  <si>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</si>
  <si>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</si>
  <si>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</si>
  <si>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</si>
  <si>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</si>
  <si>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</si>
  <si>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</si>
  <si>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</si>
  <si>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</si>
  <si>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</si>
  <si>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</si>
  <si>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</si>
  <si>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</si>
  <si>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</si>
  <si>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</si>
  <si>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</si>
  <si>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</si>
  <si>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</si>
  <si>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</si>
  <si>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</si>
  <si>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</si>
  <si>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</si>
  <si>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</si>
  <si>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</si>
  <si>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</si>
  <si>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</si>
  <si>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</si>
  <si>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</si>
  <si>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</si>
  <si>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</si>
  <si>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</si>
  <si>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</si>
  <si>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</si>
  <si>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</si>
  <si>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</si>
  <si>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</si>
  <si>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</si>
  <si>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</si>
  <si>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</si>
  <si>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</si>
  <si>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</si>
  <si>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</si>
  <si>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</si>
  <si>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</si>
  <si>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</si>
  <si>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</si>
  <si>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</si>
  <si>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</si>
  <si>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</si>
  <si>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</si>
  <si>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</si>
  <si>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</si>
  <si>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</si>
  <si>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</si>
  <si>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</si>
  <si>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</si>
  <si>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</si>
  <si>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</si>
  <si>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</si>
  <si>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</si>
  <si>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</si>
  <si>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</si>
  <si>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</si>
  <si>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</si>
  <si>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</si>
  <si>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</si>
  <si>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</si>
  <si>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</si>
  <si>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</si>
  <si>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</si>
  <si>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</si>
  <si>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</si>
  <si>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</si>
  <si>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</si>
  <si>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</si>
  <si>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</si>
  <si>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</si>
  <si>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</si>
  <si>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</si>
  <si>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</si>
  <si>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</si>
  <si>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</si>
  <si>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</si>
  <si>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</si>
  <si>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</si>
  <si>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</si>
  <si>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</si>
  <si>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</si>
  <si>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</si>
  <si>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</si>
  <si>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</si>
  <si>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</si>
  <si>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</si>
  <si>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</si>
  <si>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</si>
  <si>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</si>
  <si>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</si>
  <si>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</si>
  <si>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</si>
  <si>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</si>
  <si>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</si>
  <si>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</si>
  <si>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</si>
  <si>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</si>
  <si>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</si>
  <si>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</si>
  <si>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</si>
  <si>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</si>
  <si>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</si>
  <si>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</si>
  <si>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</si>
  <si>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</si>
  <si>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</si>
  <si>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</si>
  <si>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</si>
  <si>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</si>
  <si>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</si>
  <si>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</si>
  <si>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</si>
  <si>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</si>
  <si>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</si>
  <si>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</si>
  <si>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</si>
  <si>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</si>
  <si>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</si>
  <si>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</si>
  <si>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</si>
  <si>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</si>
  <si>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</si>
  <si>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</si>
  <si>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</si>
  <si>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</si>
  <si>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</si>
  <si>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</si>
  <si>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</si>
  <si>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</si>
  <si>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</si>
  <si>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</si>
  <si>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</si>
  <si>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</si>
  <si>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</si>
  <si>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</si>
  <si>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</si>
  <si>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</si>
  <si>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</si>
  <si>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</si>
  <si>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</si>
  <si>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</si>
  <si>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</si>
  <si>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</si>
  <si>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</si>
  <si>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</si>
  <si>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</si>
  <si>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</si>
  <si>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</si>
  <si>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</si>
  <si>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</si>
  <si>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</si>
  <si>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</si>
  <si>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</si>
  <si>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</si>
  <si>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</si>
  <si>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</si>
  <si>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</si>
  <si>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</si>
  <si>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</si>
  <si>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</si>
  <si>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</si>
  <si>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</si>
  <si>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</si>
  <si>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</si>
  <si>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</si>
  <si>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</si>
  <si>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</si>
  <si>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</si>
  <si>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</si>
  <si>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</si>
  <si>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</si>
  <si>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</si>
  <si>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</si>
  <si>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</si>
  <si>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</si>
  <si>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</si>
  <si>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</si>
  <si>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</si>
  <si>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</si>
  <si>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</si>
  <si>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</si>
  <si>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</si>
  <si>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</si>
  <si>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</si>
  <si>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</si>
  <si>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</si>
  <si>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</si>
  <si>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</si>
  <si>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</si>
  <si>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</si>
  <si>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</si>
  <si>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</si>
  <si>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</si>
  <si>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</si>
  <si>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</si>
  <si>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</si>
  <si>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</si>
  <si>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</si>
  <si>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</si>
  <si>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</si>
  <si>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</si>
  <si>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</si>
  <si>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</si>
  <si>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</si>
  <si>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</si>
  <si>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</si>
  <si>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</si>
  <si>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</si>
  <si>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</si>
  <si>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</si>
  <si>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</si>
  <si>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</si>
  <si>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</si>
  <si>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</si>
  <si>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</si>
  <si>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</si>
  <si>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</si>
  <si>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</si>
  <si>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</si>
  <si>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</si>
  <si>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</si>
  <si>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</si>
  <si>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</si>
  <si>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</si>
  <si>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</si>
  <si>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</si>
  <si>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</si>
  <si>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</si>
  <si>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</si>
  <si>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</si>
  <si>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</si>
  <si>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</si>
  <si>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</si>
  <si>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</si>
  <si>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</si>
  <si>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</si>
  <si>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</si>
  <si>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</si>
  <si>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</si>
  <si>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</si>
  <si>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</si>
  <si>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</si>
  <si>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</si>
  <si>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</si>
  <si>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</si>
  <si>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</si>
  <si>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</si>
  <si>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</si>
  <si>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</si>
  <si>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</si>
  <si>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</si>
  <si>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</si>
  <si>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</si>
  <si>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</si>
  <si>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</si>
  <si>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</si>
  <si>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</si>
  <si>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</si>
  <si>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</si>
  <si>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</si>
  <si>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</si>
  <si>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</si>
  <si>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</si>
  <si>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</si>
  <si>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</si>
  <si>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</si>
  <si>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</si>
  <si>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</si>
  <si>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</si>
  <si>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</si>
  <si>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</si>
  <si>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</si>
  <si>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</si>
  <si>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</si>
  <si>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</si>
  <si>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</si>
  <si>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</si>
  <si>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</si>
  <si>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</si>
  <si>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</si>
  <si>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</si>
  <si>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</si>
  <si>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</si>
  <si>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</si>
  <si>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</si>
  <si>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</si>
  <si>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</si>
  <si>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</si>
  <si>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</si>
  <si>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</si>
  <si>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</si>
  <si>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</si>
  <si>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</si>
  <si>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</si>
  <si>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</si>
  <si>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</si>
  <si>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</si>
  <si>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</si>
  <si>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</si>
  <si>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</si>
  <si>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</si>
  <si>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</si>
  <si>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</si>
  <si>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</si>
  <si>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</si>
  <si>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</si>
  <si>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</si>
  <si>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</si>
  <si>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</si>
  <si>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</si>
  <si>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</si>
  <si>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</si>
  <si>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</si>
  <si>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</si>
  <si>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</si>
  <si>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</si>
  <si>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</si>
  <si>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</si>
  <si>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</si>
  <si>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</si>
  <si>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</si>
  <si>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</si>
  <si>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</si>
  <si>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</si>
  <si>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</si>
  <si>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</si>
  <si>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</si>
  <si>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</si>
  <si>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</si>
  <si>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</si>
  <si>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</si>
  <si>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</si>
  <si>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</si>
  <si>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</si>
  <si>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</si>
  <si>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</si>
  <si>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</si>
  <si>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</si>
  <si>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</si>
  <si>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</si>
  <si>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</si>
  <si>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</si>
  <si>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</si>
  <si>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</si>
  <si>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</si>
  <si>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</si>
  <si>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</si>
  <si>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</si>
  <si>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</si>
  <si>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</si>
  <si>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</si>
  <si>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</si>
  <si>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</si>
  <si>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</si>
  <si>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</si>
  <si>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</si>
  <si>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</si>
  <si>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</si>
  <si>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</si>
  <si>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</si>
  <si>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</si>
  <si>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</si>
  <si>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</si>
  <si>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</si>
  <si>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</si>
  <si>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</si>
  <si>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</si>
  <si>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</si>
  <si>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</si>
  <si>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</si>
  <si>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</si>
  <si>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</si>
  <si>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</si>
  <si>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</si>
  <si>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</si>
  <si>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</si>
  <si>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</si>
  <si>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</si>
  <si>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</si>
  <si>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</si>
  <si>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</si>
  <si>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</si>
  <si>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</si>
  <si>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</si>
  <si>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</si>
  <si>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</si>
  <si>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</si>
  <si>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</si>
  <si>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</si>
  <si>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</si>
  <si>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</si>
  <si>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</si>
  <si>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</si>
  <si>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</si>
  <si>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</si>
  <si>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</si>
  <si>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</si>
  <si>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</si>
  <si>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</si>
  <si>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</si>
  <si>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</si>
  <si>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</si>
  <si>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</si>
  <si>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</si>
  <si>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</si>
  <si>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</si>
  <si>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</si>
  <si>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</si>
  <si>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</si>
  <si>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</si>
  <si>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</si>
  <si>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</si>
  <si>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</si>
  <si>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</si>
  <si>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</si>
  <si>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</si>
  <si>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</si>
  <si>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</si>
  <si>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</si>
  <si>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</si>
  <si>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</si>
  <si>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</si>
  <si>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</si>
  <si>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</si>
  <si>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</si>
  <si>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</si>
  <si>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</si>
  <si>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</si>
  <si>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</si>
  <si>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</si>
  <si>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</si>
  <si>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</si>
  <si>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</si>
  <si>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</si>
  <si>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</si>
  <si>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</si>
  <si>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</si>
  <si>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</si>
  <si>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</si>
  <si>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</si>
  <si>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</si>
  <si>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</si>
  <si>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</si>
  <si>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</si>
  <si>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</si>
  <si>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</si>
  <si>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</si>
  <si>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</si>
  <si>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</si>
  <si>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</si>
  <si>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</si>
  <si>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</si>
  <si>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</si>
  <si>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</si>
  <si>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</si>
  <si>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</si>
  <si>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</si>
  <si>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</si>
  <si>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</si>
  <si>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</si>
  <si>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</si>
  <si>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</si>
  <si>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</si>
  <si>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</si>
  <si>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</si>
  <si>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</si>
  <si>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</si>
  <si>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</si>
  <si>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</si>
  <si>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</si>
  <si>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</si>
  <si>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</si>
  <si>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</si>
  <si>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</si>
  <si>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</si>
  <si>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</si>
  <si>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</si>
  <si>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</si>
  <si>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</si>
  <si>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</si>
  <si>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</si>
  <si>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</si>
  <si>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</si>
  <si>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</si>
  <si>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</si>
  <si>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</si>
  <si>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</si>
  <si>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</si>
  <si>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</si>
  <si>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</si>
  <si>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</si>
  <si>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</si>
  <si>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</si>
  <si>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</si>
  <si>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</si>
  <si>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</si>
  <si>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</si>
  <si>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</si>
  <si>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</si>
  <si>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</si>
  <si>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</si>
  <si>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</si>
  <si>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</si>
  <si>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</si>
  <si>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</si>
  <si>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</si>
  <si>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</si>
  <si>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</si>
  <si>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</si>
  <si>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</si>
  <si>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</si>
  <si>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</si>
  <si>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</si>
  <si>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</si>
  <si>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</si>
  <si>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</si>
  <si>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</si>
  <si>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</si>
  <si>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</si>
  <si>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</si>
  <si>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</si>
  <si>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</si>
  <si>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</si>
  <si>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</si>
  <si>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</si>
  <si>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</si>
  <si>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</si>
  <si>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</si>
  <si>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</si>
  <si>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</si>
  <si>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</si>
  <si>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</si>
  <si>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</si>
  <si>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</si>
  <si>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</si>
  <si>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</si>
  <si>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</si>
  <si>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</si>
  <si>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</si>
  <si>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</si>
  <si>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</si>
  <si>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</si>
  <si>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</si>
  <si>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</si>
  <si>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</si>
  <si>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</si>
  <si>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</si>
  <si>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</si>
  <si>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</si>
  <si>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</si>
  <si>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</si>
  <si>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</si>
  <si>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</si>
  <si>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</si>
  <si>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</si>
  <si>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</si>
  <si>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</si>
  <si>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</si>
  <si>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</si>
  <si>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</si>
  <si>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</si>
  <si>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</si>
  <si>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</si>
  <si>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</si>
  <si>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</si>
  <si>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</si>
  <si>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</si>
  <si>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</si>
  <si>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</si>
  <si>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</si>
  <si>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</si>
  <si>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</si>
  <si>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</si>
  <si>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</si>
  <si>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</si>
  <si>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</si>
  <si>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</si>
  <si>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</si>
  <si>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</si>
  <si>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</si>
  <si>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</si>
  <si>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</si>
  <si>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</si>
  <si>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</si>
  <si>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</si>
  <si>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</si>
  <si>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</si>
  <si>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</si>
  <si>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</si>
  <si>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</si>
  <si>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</si>
  <si>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</si>
  <si>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</si>
  <si>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</si>
  <si>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</si>
  <si>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</si>
  <si>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</si>
  <si>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</si>
  <si>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</si>
  <si>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</si>
  <si>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</si>
  <si>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</si>
  <si>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</si>
  <si>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</si>
  <si>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</si>
  <si>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</si>
  <si>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</si>
  <si>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</si>
  <si>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</si>
  <si>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</si>
  <si>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</si>
  <si>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</si>
  <si>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</si>
  <si>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</si>
  <si>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</si>
  <si>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</si>
  <si>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</si>
  <si>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</si>
  <si>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</si>
  <si>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</si>
  <si>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</si>
  <si>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</si>
  <si>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</si>
  <si>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</si>
  <si>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</si>
  <si>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</si>
  <si>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</si>
  <si>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</si>
  <si>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</si>
  <si>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</si>
  <si>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</si>
  <si>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</si>
  <si>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</si>
  <si>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</si>
  <si>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</si>
  <si>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</si>
  <si>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</si>
  <si>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</si>
  <si>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</si>
  <si>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</si>
  <si>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</si>
  <si>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</si>
  <si>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</si>
  <si>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</si>
  <si>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</si>
  <si>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</si>
  <si>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</si>
  <si>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</si>
  <si>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</si>
  <si>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</si>
  <si>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</si>
  <si>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</si>
  <si>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</si>
  <si>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</si>
  <si>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</si>
  <si>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</si>
  <si>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</si>
  <si>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</si>
  <si>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</si>
  <si>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</si>
  <si>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</si>
  <si>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</si>
  <si>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</si>
  <si>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</si>
  <si>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</si>
  <si>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</si>
  <si>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</si>
  <si>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</si>
  <si>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</si>
  <si>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</si>
  <si>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</si>
  <si>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</si>
  <si>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</si>
  <si>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</si>
  <si>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</si>
  <si>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</si>
  <si>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</si>
  <si>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</si>
  <si>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</si>
  <si>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</si>
  <si>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</si>
  <si>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</si>
  <si>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</si>
  <si>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</si>
  <si>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</si>
  <si>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</si>
  <si>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</si>
  <si>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</si>
  <si>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</si>
  <si>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</si>
  <si>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</si>
  <si>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</si>
  <si>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</si>
  <si>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</si>
  <si>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</si>
  <si>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</si>
  <si>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</si>
  <si>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</si>
  <si>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</si>
  <si>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</si>
  <si>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</si>
  <si>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</si>
  <si>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</si>
  <si>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</si>
  <si>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</si>
  <si>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</si>
  <si>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</si>
  <si>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</si>
  <si>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</si>
  <si>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</si>
  <si>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</si>
  <si>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</si>
  <si>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</si>
  <si>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</si>
  <si>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</si>
  <si>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</si>
  <si>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</si>
  <si>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</si>
  <si>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</si>
  <si>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</si>
  <si>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</si>
  <si>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</si>
  <si>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</si>
  <si>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</si>
  <si>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</si>
  <si>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</si>
  <si>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</si>
  <si>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</si>
  <si>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</si>
  <si>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</si>
  <si>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</si>
  <si>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</si>
  <si>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</si>
  <si>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</si>
  <si>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</si>
  <si>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</si>
  <si>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</si>
  <si>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</si>
  <si>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</si>
  <si>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</si>
  <si>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</si>
  <si>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</si>
  <si>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</si>
  <si>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</si>
  <si>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</si>
  <si>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</si>
  <si>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</si>
  <si>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</si>
  <si>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</si>
  <si>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</si>
  <si>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</si>
  <si>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</si>
  <si>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</si>
  <si>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</si>
  <si>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</si>
  <si>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</si>
  <si>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</si>
  <si>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</si>
  <si>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</si>
  <si>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</si>
  <si>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</si>
  <si>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</si>
  <si>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</si>
  <si>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</si>
  <si>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</si>
  <si>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</si>
  <si>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</si>
  <si>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</si>
  <si>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</si>
  <si>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</si>
  <si>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</si>
  <si>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</si>
  <si>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</si>
  <si>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</si>
  <si>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</si>
  <si>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</si>
  <si>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</si>
  <si>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</si>
  <si>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</si>
  <si>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</si>
  <si>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</si>
  <si>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</si>
  <si>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</si>
  <si>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</si>
  <si>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</si>
  <si>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</si>
  <si>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</si>
  <si>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</si>
  <si>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</si>
  <si>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</si>
  <si>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</si>
  <si>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</si>
  <si>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</si>
  <si>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</si>
  <si>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</si>
  <si>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</si>
  <si>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</si>
  <si>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</si>
  <si>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</si>
  <si>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</si>
  <si>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</si>
  <si>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</si>
  <si>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</si>
  <si>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</si>
  <si>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</si>
  <si>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</si>
  <si>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</si>
  <si>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</si>
  <si>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</si>
  <si>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</si>
  <si>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</si>
  <si>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</si>
  <si>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</si>
  <si>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</si>
  <si>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</si>
  <si>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</si>
  <si>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</si>
  <si>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</si>
  <si>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</si>
  <si>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</si>
  <si>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</si>
  <si>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</si>
  <si>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</si>
  <si>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</si>
  <si>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</si>
  <si>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</si>
  <si>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</si>
  <si>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</si>
  <si>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</si>
  <si>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</si>
  <si>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</si>
  <si>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</si>
  <si>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</si>
  <si>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</si>
  <si>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</si>
  <si>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</si>
  <si>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</si>
  <si>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</si>
  <si>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</si>
  <si>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</si>
  <si>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</si>
  <si>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</si>
  <si>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</si>
  <si>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</si>
  <si>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</si>
  <si>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</si>
  <si>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</si>
  <si>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</si>
  <si>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</si>
  <si>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</si>
  <si>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</si>
  <si>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</si>
  <si>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</si>
  <si>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</si>
  <si>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</si>
  <si>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</si>
  <si>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</si>
  <si>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</si>
  <si>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</si>
  <si>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</si>
  <si>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</si>
  <si>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</si>
  <si>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</si>
  <si>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</si>
  <si>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</si>
  <si>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</si>
  <si>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</si>
  <si>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</si>
  <si>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</si>
  <si>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</si>
  <si>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</si>
  <si>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</si>
  <si>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</si>
  <si>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</si>
  <si>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</si>
  <si>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</si>
  <si>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</si>
  <si>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</si>
  <si>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</si>
  <si>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</si>
  <si>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</si>
  <si>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</si>
  <si>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</si>
  <si>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</si>
  <si>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</si>
  <si>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</si>
  <si>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</si>
  <si>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</si>
  <si>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</si>
  <si>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</si>
  <si>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</si>
  <si>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</si>
  <si>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</si>
  <si>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</si>
  <si>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</si>
  <si>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</si>
  <si>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</si>
  <si>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</si>
  <si>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</si>
  <si>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</si>
  <si>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</si>
  <si>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</si>
  <si>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</si>
  <si>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</si>
  <si>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</si>
  <si>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</si>
  <si>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</si>
  <si>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</si>
  <si>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</si>
  <si>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</si>
  <si>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</si>
  <si>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</si>
  <si>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</si>
  <si>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</si>
  <si>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</si>
  <si>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</si>
  <si>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</si>
  <si>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</si>
  <si>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</si>
  <si>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</si>
  <si>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</si>
  <si>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</si>
  <si>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</si>
  <si>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</si>
  <si>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</si>
  <si>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</si>
  <si>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</si>
  <si>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</si>
  <si>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</si>
  <si>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</si>
  <si>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</si>
  <si>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</si>
  <si>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</si>
  <si>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</si>
  <si>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</si>
  <si>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</si>
  <si>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</si>
  <si>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</si>
  <si>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</si>
  <si>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</si>
  <si>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</si>
  <si>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</si>
  <si>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</si>
  <si>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</si>
  <si>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</si>
  <si>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</si>
  <si>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</si>
  <si>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</si>
  <si>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</si>
  <si>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</si>
  <si>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</si>
  <si>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</si>
  <si>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</si>
  <si>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</si>
  <si>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</si>
  <si>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</si>
  <si>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</si>
  <si>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</si>
  <si>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</si>
  <si>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</si>
  <si>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</si>
  <si>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</si>
  <si>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</si>
  <si>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</si>
  <si>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</si>
  <si>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</si>
  <si>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</si>
  <si>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</si>
  <si>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</si>
  <si>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</si>
  <si>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</si>
  <si>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</si>
  <si>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</si>
  <si>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</si>
  <si>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</si>
  <si>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</si>
  <si>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</si>
  <si>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</si>
  <si>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</si>
  <si>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</si>
  <si>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</si>
  <si>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</si>
  <si>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</si>
  <si>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</si>
  <si>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</si>
  <si>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</si>
  <si>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</si>
  <si>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</si>
  <si>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</si>
  <si>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</si>
  <si>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</si>
  <si>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</si>
  <si>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</si>
  <si>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</si>
  <si>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</si>
  <si>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</si>
  <si>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</si>
  <si>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</si>
  <si>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</si>
  <si>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</si>
  <si>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</si>
  <si>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</si>
  <si>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</si>
  <si>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</si>
  <si>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</si>
  <si>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</si>
  <si>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</si>
  <si>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</si>
  <si>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</si>
  <si>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</si>
  <si>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</si>
  <si>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</si>
  <si>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</si>
  <si>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</si>
  <si>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</si>
  <si>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</si>
  <si>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</si>
  <si>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</si>
  <si>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</si>
  <si>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</si>
  <si>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</si>
  <si>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</si>
  <si>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</si>
  <si>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</si>
  <si>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</si>
  <si>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</si>
  <si>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</si>
  <si>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</si>
  <si>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</si>
  <si>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</si>
  <si>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</si>
  <si>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</si>
  <si>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</si>
  <si>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</si>
  <si>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</si>
  <si>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</si>
  <si>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</si>
  <si>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</si>
  <si>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</si>
  <si>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</si>
  <si>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</si>
  <si>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</si>
  <si>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</si>
  <si>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</si>
  <si>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</si>
  <si>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</si>
  <si>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</si>
  <si>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</si>
  <si>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</si>
  <si>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</si>
  <si>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</si>
  <si>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</si>
  <si>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</si>
  <si>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</si>
  <si>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</si>
  <si>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</si>
  <si>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</si>
  <si>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</si>
  <si>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</si>
  <si>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</si>
  <si>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</si>
  <si>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</si>
  <si>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</si>
  <si>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</si>
  <si>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</si>
  <si>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</si>
  <si>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</si>
  <si>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</si>
  <si>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</si>
  <si>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</si>
  <si>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</si>
  <si>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</si>
  <si>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</si>
  <si>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</si>
  <si>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</si>
  <si>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</si>
  <si>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</si>
  <si>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</si>
  <si>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</si>
  <si>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</si>
  <si>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</si>
  <si>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</si>
  <si>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</si>
  <si>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</si>
  <si>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</si>
  <si>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</si>
  <si>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</si>
  <si>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</si>
  <si>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</si>
  <si>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</si>
  <si>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</si>
  <si>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</si>
  <si>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</si>
  <si>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</si>
  <si>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</si>
  <si>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</si>
  <si>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</si>
  <si>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</si>
  <si>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</si>
  <si>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</si>
  <si>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</si>
  <si>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</si>
  <si>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</si>
  <si>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</si>
  <si>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</si>
  <si>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</si>
  <si>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</si>
  <si>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</si>
  <si>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</si>
  <si>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</si>
  <si>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</si>
  <si>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</si>
  <si>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</si>
  <si>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</si>
  <si>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</si>
  <si>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</si>
  <si>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</si>
  <si>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</si>
  <si>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</si>
  <si>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</si>
  <si>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</si>
  <si>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</si>
  <si>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</si>
  <si>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</si>
  <si>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</si>
  <si>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</si>
  <si>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</si>
  <si>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</si>
  <si>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</si>
  <si>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</si>
  <si>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</si>
  <si>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</si>
  <si>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</si>
  <si>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</si>
  <si>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</si>
  <si>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</si>
  <si>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</si>
  <si>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</si>
  <si>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</si>
  <si>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</si>
  <si>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</si>
  <si>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</si>
  <si>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</si>
  <si>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</si>
  <si>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</si>
  <si>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</si>
  <si>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</si>
  <si>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</si>
  <si>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</si>
  <si>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</si>
  <si>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</si>
  <si>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</si>
  <si>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</si>
  <si>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</si>
  <si>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</si>
  <si>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</si>
  <si>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</si>
  <si>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</si>
  <si>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</si>
  <si>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</si>
  <si>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</si>
  <si>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</si>
  <si>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</si>
  <si>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</si>
  <si>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</si>
  <si>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</si>
  <si>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</si>
  <si>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</si>
  <si>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</si>
  <si>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</si>
  <si>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</si>
  <si>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</si>
  <si>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</si>
  <si>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</si>
  <si>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</si>
  <si>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</si>
  <si>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</si>
  <si>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</si>
  <si>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</si>
  <si>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</si>
  <si>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</si>
  <si>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</si>
  <si>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</si>
  <si>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</si>
  <si>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</si>
  <si>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</si>
  <si>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</si>
  <si>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</si>
  <si>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</si>
  <si>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</si>
  <si>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</si>
  <si>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</si>
  <si>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</si>
  <si>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</si>
  <si>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</si>
  <si>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</si>
  <si>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</si>
  <si>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</si>
  <si>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</si>
  <si>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</si>
  <si>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</si>
  <si>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</si>
  <si>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</si>
  <si>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</si>
  <si>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</si>
  <si>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</si>
  <si>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</si>
  <si>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</si>
  <si>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</si>
  <si>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</si>
  <si>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</si>
  <si>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</si>
  <si>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</si>
  <si>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</si>
  <si>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</si>
  <si>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</si>
  <si>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</si>
  <si>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</si>
  <si>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</si>
  <si>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</si>
  <si>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</si>
  <si>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</si>
  <si>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</si>
  <si>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</si>
  <si>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</si>
  <si>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</si>
  <si>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</si>
  <si>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</si>
  <si>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</si>
  <si>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</si>
  <si>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</si>
  <si>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</si>
  <si>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</si>
  <si>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</si>
  <si>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</si>
  <si>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</si>
  <si>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</si>
  <si>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</si>
  <si>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</si>
  <si>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</si>
  <si>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</si>
  <si>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</si>
  <si>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</si>
  <si>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</si>
  <si>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</si>
  <si>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</si>
  <si>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</si>
  <si>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</si>
  <si>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</si>
  <si>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</si>
  <si>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</si>
  <si>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</si>
  <si>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</si>
  <si>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</si>
  <si>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</si>
  <si>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</si>
  <si>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</si>
  <si>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</si>
  <si>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</si>
  <si>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</si>
  <si>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</si>
  <si>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</si>
  <si>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</si>
  <si>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</si>
  <si>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</si>
  <si>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</si>
  <si>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</si>
  <si>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</si>
  <si>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</si>
  <si>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</si>
  <si>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</si>
  <si>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</si>
  <si>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</si>
  <si>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</si>
  <si>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</si>
  <si>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</si>
  <si>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</si>
  <si>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</si>
  <si>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</si>
  <si>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</si>
  <si>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</si>
  <si>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</si>
  <si>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</si>
  <si>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</si>
  <si>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</si>
  <si>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</si>
  <si>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</si>
  <si>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</si>
  <si>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</si>
  <si>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</si>
  <si>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</si>
  <si>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</si>
  <si>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</si>
  <si>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</si>
  <si>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</si>
  <si>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</si>
  <si>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</si>
  <si>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</si>
  <si>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</si>
  <si>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</si>
  <si>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</si>
  <si>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</si>
  <si>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</si>
  <si>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</si>
  <si>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</si>
  <si>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</si>
  <si>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</si>
  <si>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</si>
  <si>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</si>
  <si>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</si>
  <si>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</si>
  <si>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</si>
  <si>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</si>
  <si>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</si>
  <si>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</si>
  <si>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</si>
  <si>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</si>
  <si>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</si>
  <si>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</si>
  <si>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</si>
  <si>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</si>
  <si>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</si>
  <si>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</si>
  <si>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</si>
  <si>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</si>
  <si>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</si>
  <si>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</si>
  <si>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</si>
  <si>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</si>
  <si>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</si>
  <si>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</si>
  <si>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</si>
  <si>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</si>
  <si>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</si>
  <si>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</si>
  <si>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</si>
  <si>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</si>
  <si>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</si>
  <si>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</si>
  <si>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</si>
  <si>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</si>
  <si>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</si>
  <si>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</si>
  <si>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</si>
  <si>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</si>
  <si>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</si>
  <si>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</si>
  <si>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</si>
  <si>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</si>
  <si>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</si>
  <si>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</si>
  <si>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</si>
  <si>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</si>
  <si>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</si>
  <si>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</si>
  <si>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</si>
  <si>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</si>
  <si>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</si>
  <si>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</si>
  <si>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</si>
  <si>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</si>
  <si>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</si>
  <si>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</si>
  <si>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</si>
  <si>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</si>
  <si>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</si>
  <si>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</si>
  <si>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</si>
  <si>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</si>
  <si>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</si>
  <si>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</si>
  <si>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</si>
  <si>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</si>
  <si>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</si>
  <si>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</si>
  <si>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</si>
  <si>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</si>
  <si>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</si>
  <si>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</si>
  <si>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</si>
  <si>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</si>
  <si>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</si>
  <si>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</si>
  <si>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</si>
  <si>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</si>
  <si>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</si>
  <si>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</si>
  <si>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</si>
  <si>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</si>
  <si>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</si>
  <si>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</si>
  <si>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</si>
  <si>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</si>
  <si>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</si>
  <si>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</si>
  <si>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</si>
  <si>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</si>
  <si>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</si>
  <si>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</si>
  <si>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</si>
  <si>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</si>
  <si>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</si>
  <si>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</si>
  <si>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</si>
  <si>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</si>
  <si>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</si>
  <si>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</si>
  <si>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</si>
  <si>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</si>
  <si>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</si>
  <si>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</si>
  <si>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</si>
  <si>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</si>
  <si>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</si>
  <si>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</si>
  <si>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</si>
  <si>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</si>
  <si>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</si>
  <si>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</si>
  <si>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</si>
  <si>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</si>
  <si>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</si>
  <si>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</si>
  <si>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</si>
  <si>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</si>
  <si>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</si>
  <si>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</si>
  <si>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</si>
  <si>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</si>
  <si>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</si>
  <si>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</si>
  <si>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</si>
  <si>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</si>
  <si>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</si>
  <si>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</si>
  <si>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</si>
  <si>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</si>
  <si>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</si>
  <si>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</si>
  <si>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</si>
  <si>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</si>
  <si>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</si>
  <si>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</si>
  <si>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</si>
  <si>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</si>
  <si>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</si>
  <si>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</si>
  <si>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</si>
  <si>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</si>
  <si>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</si>
  <si>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</si>
  <si>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</si>
  <si>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</si>
  <si>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</si>
  <si>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</si>
  <si>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</si>
  <si>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</si>
  <si>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</si>
  <si>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</si>
  <si>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</si>
  <si>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</si>
  <si>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</si>
  <si>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</si>
  <si>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</si>
  <si>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</si>
  <si>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</si>
  <si>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</si>
  <si>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</si>
  <si>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</si>
  <si>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</si>
  <si>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</si>
  <si>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</si>
  <si>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</si>
  <si>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</si>
  <si>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</si>
  <si>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</si>
  <si>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</si>
  <si>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</si>
  <si>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</si>
  <si>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</si>
  <si>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</si>
  <si>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</si>
  <si>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</si>
  <si>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</si>
  <si>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</si>
  <si>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</si>
  <si>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</si>
  <si>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</si>
  <si>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</si>
  <si>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</si>
  <si>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</si>
  <si>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</si>
  <si>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</si>
  <si>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</si>
  <si>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</si>
  <si>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</si>
  <si>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</si>
  <si>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</si>
  <si>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</si>
  <si>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</si>
  <si>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</si>
  <si>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</si>
  <si>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</si>
  <si>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</si>
  <si>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</si>
  <si>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</si>
  <si>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</si>
  <si>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</si>
  <si>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</si>
  <si>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</si>
  <si>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</si>
  <si>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</si>
  <si>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</si>
  <si>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</si>
  <si>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</si>
  <si>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</si>
  <si>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</si>
  <si>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</si>
  <si>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</si>
  <si>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</si>
  <si>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</si>
  <si>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</si>
  <si>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</si>
  <si>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</si>
  <si>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</si>
  <si>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</si>
  <si>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</si>
  <si>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</si>
  <si>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</si>
  <si>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</si>
  <si>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</si>
  <si>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</si>
  <si>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</si>
  <si>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</si>
  <si>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</si>
  <si>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</si>
  <si>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</si>
  <si>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</si>
  <si>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</si>
  <si>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</si>
  <si>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</si>
  <si>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</si>
  <si>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</si>
  <si>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</si>
  <si>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</si>
  <si>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</si>
  <si>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</si>
  <si>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</si>
  <si>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</si>
  <si>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</si>
  <si>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</si>
  <si>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</si>
  <si>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</si>
  <si>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</si>
  <si>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</si>
  <si>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</si>
  <si>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</si>
  <si>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</si>
  <si>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</si>
  <si>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</si>
  <si>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</si>
  <si>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</si>
  <si>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</si>
  <si>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</si>
  <si>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</si>
  <si>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</si>
  <si>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</si>
  <si>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</si>
  <si>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</si>
  <si>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</si>
  <si>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</si>
  <si>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</si>
  <si>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</si>
  <si>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</si>
  <si>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</si>
  <si>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</si>
  <si>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</si>
  <si>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</si>
  <si>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</si>
  <si>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</si>
  <si>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</si>
  <si>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</si>
  <si>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</si>
  <si>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</si>
  <si>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</si>
  <si>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</si>
  <si>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</si>
  <si>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</si>
  <si>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</si>
  <si>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</si>
  <si>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</si>
  <si>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</si>
  <si>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</si>
  <si>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</si>
  <si>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</si>
  <si>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</si>
  <si>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</si>
  <si>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</si>
  <si>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</si>
  <si>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</si>
  <si>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</si>
  <si>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</si>
  <si>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</si>
  <si>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</si>
  <si>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</si>
  <si>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</si>
  <si>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</si>
  <si>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</si>
  <si>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</si>
  <si>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</si>
  <si>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</si>
  <si>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</si>
  <si>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</si>
  <si>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</si>
  <si>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</si>
  <si>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</si>
  <si>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</si>
  <si>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</si>
  <si>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</si>
  <si>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</si>
  <si>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</si>
  <si>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</si>
  <si>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</si>
  <si>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</si>
  <si>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</si>
  <si>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</si>
  <si>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</si>
  <si>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</si>
  <si>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</si>
  <si>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</si>
  <si>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</si>
  <si>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</si>
  <si>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</si>
  <si>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</si>
  <si>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</si>
  <si>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</si>
  <si>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</si>
  <si>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</si>
  <si>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</si>
  <si>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</si>
  <si>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</si>
  <si>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</si>
  <si>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</si>
  <si>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</si>
  <si>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</si>
  <si>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</si>
  <si>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</si>
  <si>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</si>
  <si>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</si>
  <si>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</si>
  <si>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</si>
  <si>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</si>
  <si>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</si>
  <si>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</si>
  <si>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</si>
  <si>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</si>
  <si>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</si>
  <si>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</si>
  <si>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</si>
  <si>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</si>
  <si>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</si>
  <si>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</si>
  <si>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</si>
  <si>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</si>
  <si>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</si>
  <si>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</si>
  <si>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</si>
  <si>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</si>
  <si>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</si>
  <si>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</si>
  <si>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</si>
  <si>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</si>
  <si>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</si>
  <si>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</si>
  <si>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</si>
  <si>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</si>
  <si>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</si>
  <si>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</si>
  <si>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</si>
  <si>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</si>
  <si>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</si>
  <si>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</si>
  <si>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</si>
  <si>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</si>
  <si>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</si>
  <si>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</si>
  <si>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</si>
  <si>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</si>
  <si>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</si>
  <si>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</si>
  <si>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</si>
  <si>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</si>
  <si>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</si>
  <si>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</si>
  <si>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</si>
  <si>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</si>
  <si>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</si>
  <si>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</si>
  <si>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</si>
  <si>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</si>
  <si>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</si>
  <si>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</si>
  <si>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</si>
  <si>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</si>
  <si>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</si>
  <si>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</si>
  <si>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</si>
  <si>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</si>
  <si>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</si>
  <si>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</si>
  <si>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</si>
  <si>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</si>
  <si>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</si>
  <si>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</si>
  <si>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</si>
  <si>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</si>
  <si>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</si>
  <si>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</si>
  <si>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</si>
  <si>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</si>
  <si>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</si>
  <si>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</si>
  <si>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</si>
  <si>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</si>
  <si>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</si>
  <si>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</si>
  <si>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</si>
  <si>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</si>
  <si>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</si>
  <si>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</si>
  <si>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</si>
  <si>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</si>
  <si>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</si>
  <si>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</si>
  <si>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</si>
  <si>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</si>
  <si>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</si>
  <si>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</si>
  <si>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</si>
  <si>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</si>
  <si>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</si>
  <si>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</si>
  <si>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</si>
  <si>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</si>
  <si>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</si>
  <si>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</si>
  <si>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</si>
  <si>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</si>
  <si>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</si>
  <si>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</si>
  <si>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</si>
  <si>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</si>
  <si>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</si>
  <si>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</si>
  <si>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</si>
  <si>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</si>
  <si>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</si>
  <si>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</si>
  <si>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</si>
  <si>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</si>
  <si>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</si>
  <si>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</si>
  <si>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</si>
  <si>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</si>
  <si>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</si>
  <si>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</si>
  <si>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</si>
  <si>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</si>
  <si>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</si>
  <si>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</si>
  <si>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</si>
  <si>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</si>
  <si>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</si>
  <si>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</si>
  <si>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</si>
  <si>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</si>
  <si>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</si>
  <si>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</si>
  <si>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</si>
  <si>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</si>
  <si>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</si>
  <si>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</si>
  <si>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</si>
  <si>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</si>
  <si>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</si>
  <si>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</si>
  <si>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</si>
  <si>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</si>
  <si>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</si>
  <si>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</si>
  <si>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</si>
  <si>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</si>
  <si>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</si>
  <si>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</si>
  <si>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</si>
  <si>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</si>
  <si>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</si>
  <si>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</si>
  <si>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</si>
  <si>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</si>
  <si>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</si>
  <si>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</si>
  <si>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</si>
  <si>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</si>
  <si>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</si>
  <si>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</si>
  <si>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</si>
  <si>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</si>
  <si>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</si>
  <si>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</si>
  <si>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</si>
  <si>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</si>
  <si>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</si>
  <si>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</si>
  <si>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</si>
  <si>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</si>
  <si>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</si>
  <si>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</si>
  <si>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</si>
  <si>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</si>
  <si>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</si>
  <si>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</si>
  <si>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</si>
  <si>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</si>
  <si>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</si>
  <si>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</si>
  <si>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</si>
  <si>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</si>
  <si>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</si>
  <si>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</si>
  <si>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</si>
  <si>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</si>
  <si>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</si>
  <si>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</si>
  <si>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</si>
  <si>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</si>
  <si>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</si>
  <si>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</si>
  <si>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</si>
  <si>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</si>
  <si>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</si>
  <si>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</si>
  <si>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</si>
  <si>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</si>
  <si>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</si>
  <si>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</si>
  <si>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</si>
  <si>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</si>
  <si>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</si>
  <si>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</si>
  <si>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</si>
  <si>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</si>
  <si>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</si>
  <si>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</si>
  <si>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</si>
  <si>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</si>
  <si>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</si>
  <si>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</si>
  <si>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</si>
  <si>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</si>
  <si>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</si>
  <si>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</si>
  <si>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</si>
  <si>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</si>
  <si>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</si>
  <si>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</si>
  <si>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</si>
  <si>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</si>
  <si>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</si>
  <si>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</si>
  <si>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</si>
  <si>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</si>
  <si>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</si>
  <si>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</si>
  <si>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</si>
  <si>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</si>
  <si>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</si>
  <si>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</si>
  <si>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</si>
  <si>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</si>
  <si>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</si>
  <si>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</si>
  <si>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</si>
  <si>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</si>
  <si>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</si>
  <si>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</si>
  <si>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</si>
  <si>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</si>
  <si>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</si>
  <si>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</si>
  <si>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</si>
  <si>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</si>
  <si>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</si>
  <si>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</si>
  <si>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</si>
  <si>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</si>
  <si>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</si>
  <si>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</si>
  <si>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</si>
  <si>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</si>
  <si>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</si>
  <si>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</si>
  <si>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</si>
  <si>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</si>
  <si>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</si>
  <si>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</si>
  <si>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</si>
  <si>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</si>
  <si>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</si>
  <si>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</si>
  <si>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</si>
  <si>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</si>
  <si>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</si>
  <si>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</si>
  <si>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</si>
  <si>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</si>
  <si>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</si>
  <si>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</si>
  <si>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</si>
  <si>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</si>
  <si>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</si>
  <si>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</si>
  <si>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</si>
  <si>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</si>
  <si>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</si>
  <si>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</si>
  <si>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</si>
  <si>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</si>
  <si>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</si>
  <si>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</si>
  <si>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</si>
  <si>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</si>
  <si>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</si>
  <si>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</si>
  <si>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</si>
  <si>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</si>
  <si>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</si>
  <si>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</si>
  <si>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</si>
  <si>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</si>
  <si>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</si>
  <si>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</si>
  <si>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</si>
  <si>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</si>
  <si>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</si>
  <si>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</si>
  <si>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</si>
  <si>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</si>
  <si>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</si>
  <si>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</si>
  <si>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</si>
  <si>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</si>
  <si>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</si>
  <si>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</si>
  <si>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</si>
  <si>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</si>
  <si>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</si>
  <si>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</si>
  <si>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</si>
  <si>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</si>
  <si>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</si>
  <si>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</si>
  <si>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</si>
  <si>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</si>
  <si>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</si>
  <si>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</si>
  <si>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</si>
  <si>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</si>
  <si>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</si>
  <si>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</si>
  <si>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</si>
  <si>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</si>
  <si>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</si>
  <si>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</si>
  <si>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</si>
  <si>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</si>
  <si>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</si>
  <si>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</si>
  <si>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</si>
  <si>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</si>
  <si>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</si>
  <si>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</si>
  <si>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</si>
  <si>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</si>
  <si>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</si>
  <si>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</si>
  <si>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</si>
  <si>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</si>
  <si>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</si>
  <si>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</si>
  <si>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</si>
  <si>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</si>
  <si>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</si>
  <si>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</si>
  <si>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</si>
  <si>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</si>
  <si>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</si>
  <si>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</si>
  <si>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</si>
  <si>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</si>
  <si>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</si>
  <si>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</si>
  <si>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</si>
  <si>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</si>
  <si>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</si>
  <si>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</si>
  <si>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</si>
  <si>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</si>
  <si>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</si>
  <si>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</si>
  <si>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</si>
  <si>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</si>
  <si>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</si>
  <si>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</si>
  <si>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</si>
  <si>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</si>
  <si>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</si>
  <si>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</si>
  <si>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</si>
  <si>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</si>
  <si>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</si>
  <si>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</si>
  <si>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</si>
  <si>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</si>
  <si>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</si>
  <si>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</si>
  <si>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</si>
  <si>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</si>
  <si>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</si>
  <si>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</si>
  <si>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</si>
  <si>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</si>
  <si>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</si>
  <si>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</si>
  <si>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</si>
  <si>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</si>
  <si>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</si>
  <si>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</si>
  <si>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</si>
  <si>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</si>
  <si>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</si>
  <si>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</si>
  <si>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</si>
  <si>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</si>
  <si>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</si>
  <si>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</si>
  <si>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</si>
  <si>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</si>
  <si>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</si>
  <si>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</si>
  <si>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</si>
  <si>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</si>
  <si>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</si>
  <si>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</si>
  <si>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</si>
  <si>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</si>
  <si>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</si>
  <si>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</si>
  <si>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</si>
  <si>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</si>
  <si>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</si>
  <si>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</si>
  <si>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</si>
  <si>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</si>
  <si>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</si>
  <si>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</si>
  <si>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</si>
  <si>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</si>
  <si>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</si>
  <si>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</si>
  <si>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</si>
  <si>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</si>
  <si>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</si>
  <si>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</si>
  <si>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</si>
  <si>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</si>
  <si>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</si>
  <si>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</si>
  <si>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</si>
  <si>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</si>
  <si>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</si>
  <si>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</si>
  <si>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</si>
  <si>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</si>
  <si>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</si>
  <si>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</si>
  <si>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</si>
  <si>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</si>
  <si>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</si>
  <si>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</si>
  <si>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</si>
  <si>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</si>
  <si>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</si>
  <si>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</si>
  <si>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</si>
  <si>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</si>
  <si>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</si>
  <si>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</si>
  <si>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</si>
  <si>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</si>
  <si>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</si>
  <si>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</si>
  <si>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</si>
  <si>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</si>
  <si>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</si>
  <si>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</si>
  <si>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</si>
  <si>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</si>
  <si>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</si>
  <si>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</si>
  <si>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</si>
  <si>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</si>
  <si>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</si>
  <si>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</si>
  <si>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</si>
  <si>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</si>
  <si>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</si>
  <si>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</si>
  <si>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</si>
  <si>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</si>
  <si>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</si>
  <si>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</si>
  <si>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</si>
  <si>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</si>
  <si>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</si>
  <si>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</si>
  <si>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</si>
  <si>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</si>
  <si>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</si>
  <si>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</si>
  <si>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</si>
  <si>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</si>
  <si>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</si>
  <si>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</si>
  <si>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</si>
  <si>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</si>
  <si>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</si>
  <si>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</si>
  <si>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</si>
  <si>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</si>
  <si>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</si>
  <si>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</si>
  <si>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</si>
  <si>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</si>
  <si>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</si>
  <si>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</si>
  <si>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</si>
  <si>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</si>
  <si>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</si>
  <si>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</si>
  <si>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</si>
  <si>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</si>
  <si>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</si>
  <si>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</si>
  <si>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</si>
  <si>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</si>
  <si>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</si>
  <si>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</si>
  <si>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</si>
  <si>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</si>
  <si>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</si>
  <si>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</si>
  <si>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</si>
  <si>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</si>
  <si>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</si>
  <si>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</si>
  <si>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</si>
  <si>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</si>
  <si>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</si>
  <si>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</si>
  <si>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</si>
  <si>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</si>
  <si>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</si>
  <si>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</si>
  <si>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</si>
  <si>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</si>
  <si>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</si>
  <si>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</si>
  <si>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</si>
  <si>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</si>
  <si>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</si>
  <si>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</si>
  <si>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</si>
  <si>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</si>
  <si>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</si>
  <si>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</si>
  <si>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</si>
  <si>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</si>
  <si>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</si>
  <si>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</si>
  <si>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</si>
  <si>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</si>
  <si>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</si>
  <si>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</si>
  <si>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</si>
  <si>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</si>
  <si>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</si>
  <si>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</si>
  <si>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</si>
  <si>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</si>
  <si>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</si>
  <si>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</si>
  <si>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</si>
  <si>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</si>
  <si>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</si>
  <si>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</si>
  <si>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</si>
  <si>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</si>
  <si>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</si>
  <si>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</si>
  <si>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</si>
  <si>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</si>
  <si>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</si>
  <si>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</si>
  <si>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</si>
  <si>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</si>
  <si>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</si>
  <si>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</si>
  <si>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</si>
  <si>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</si>
  <si>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</si>
  <si>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</si>
  <si>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</si>
  <si>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</si>
  <si>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</si>
  <si>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</si>
  <si>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</si>
  <si>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</si>
  <si>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</si>
  <si>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</si>
  <si>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</si>
  <si>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</si>
  <si>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</si>
  <si>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</si>
  <si>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</si>
  <si>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</si>
  <si>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</si>
  <si>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</si>
  <si>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</si>
  <si>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</si>
  <si>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</si>
  <si>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</si>
  <si>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</si>
  <si>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</si>
  <si>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</si>
  <si>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</si>
  <si>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</si>
  <si>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</si>
  <si>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</si>
  <si>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</si>
  <si>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</si>
  <si>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</si>
  <si>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</si>
  <si>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</si>
  <si>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</si>
  <si>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</si>
  <si>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</si>
  <si>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</si>
  <si>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</si>
  <si>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</si>
  <si>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</si>
  <si>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</si>
  <si>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</si>
  <si>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</si>
  <si>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</si>
  <si>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</si>
  <si>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</si>
  <si>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</si>
  <si>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</si>
  <si>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</si>
  <si>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</si>
  <si>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</si>
  <si>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</si>
  <si>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</si>
  <si>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</si>
  <si>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</si>
  <si>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</si>
  <si>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</si>
  <si>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</si>
  <si>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</si>
  <si>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</si>
  <si>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</si>
  <si>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</si>
  <si>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</si>
  <si>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</si>
  <si>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</si>
  <si>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</si>
  <si>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</si>
  <si>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</si>
  <si>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</si>
  <si>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</si>
  <si>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</si>
  <si>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</si>
  <si>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</si>
  <si>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</si>
  <si>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</si>
  <si>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</si>
  <si>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</si>
  <si>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</si>
  <si>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</si>
  <si>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</si>
  <si>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</si>
  <si>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</si>
  <si>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</si>
  <si>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</si>
  <si>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</si>
  <si>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</si>
  <si>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</si>
  <si>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</si>
  <si>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</si>
  <si>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</si>
  <si>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</si>
  <si>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</si>
  <si>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</si>
  <si>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</si>
  <si>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</si>
  <si>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</si>
  <si>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</si>
  <si>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</si>
  <si>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</si>
  <si>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</si>
  <si>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</si>
  <si>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</si>
  <si>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</si>
  <si>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</si>
  <si>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</si>
  <si>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</si>
  <si>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</si>
  <si>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</si>
  <si>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</si>
  <si>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</si>
  <si>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</si>
  <si>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</si>
  <si>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</si>
  <si>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</si>
  <si>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</si>
  <si>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</si>
  <si>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</si>
  <si>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</si>
  <si>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</si>
  <si>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</si>
  <si>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</si>
  <si>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</si>
  <si>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</si>
  <si>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</si>
  <si>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</si>
  <si>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</si>
  <si>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</si>
  <si>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</si>
  <si>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</si>
  <si>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</si>
  <si>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</si>
  <si>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</si>
  <si>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</si>
  <si>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</si>
  <si>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</si>
  <si>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</si>
  <si>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</si>
  <si>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</si>
  <si>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</si>
  <si>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</si>
  <si>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</si>
  <si>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</si>
  <si>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</si>
  <si>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</si>
  <si>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</si>
  <si>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</si>
  <si>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</si>
  <si>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</si>
  <si>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</si>
  <si>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</si>
  <si>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</si>
  <si>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</si>
  <si>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</si>
  <si>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</si>
  <si>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</si>
  <si>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</si>
  <si>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</si>
  <si>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</si>
  <si>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</si>
  <si>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</si>
  <si>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</si>
  <si>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</si>
  <si>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</si>
  <si>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</si>
  <si>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</si>
  <si>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</si>
  <si>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</si>
  <si>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</si>
  <si>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</si>
  <si>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</si>
  <si>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</si>
  <si>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</si>
  <si>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</si>
  <si>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</si>
  <si>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</si>
  <si>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</si>
  <si>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</si>
  <si>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</si>
  <si>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</si>
  <si>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</si>
  <si>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</si>
  <si>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</si>
  <si>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</si>
  <si>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</si>
  <si>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</si>
  <si>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</si>
  <si>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</si>
  <si>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</si>
  <si>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</si>
  <si>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</si>
  <si>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</si>
  <si>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</si>
  <si>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</si>
  <si>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</si>
  <si>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</si>
  <si>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</si>
  <si>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</si>
  <si>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</si>
  <si>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</si>
  <si>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</si>
  <si>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</si>
  <si>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</si>
  <si>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</si>
  <si>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</si>
  <si>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</si>
  <si>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</si>
  <si>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</si>
  <si>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</si>
  <si>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</si>
  <si>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</si>
  <si>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</si>
  <si>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</si>
  <si>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</si>
  <si>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</si>
  <si>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</si>
  <si>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</si>
  <si>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</si>
  <si>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</si>
  <si>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</si>
  <si>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</si>
  <si>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</si>
  <si>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</si>
  <si>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</si>
  <si>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</si>
  <si>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</si>
  <si>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</si>
  <si>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</si>
  <si>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</si>
  <si>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</si>
  <si>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</si>
  <si>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</si>
  <si>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</si>
  <si>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</si>
  <si>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</si>
  <si>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</si>
  <si>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</si>
  <si>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</si>
  <si>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</si>
  <si>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</si>
  <si>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</si>
  <si>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</si>
  <si>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</si>
  <si>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</si>
  <si>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</si>
  <si>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</si>
  <si>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</si>
  <si>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</si>
  <si>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</si>
  <si>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</si>
  <si>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</si>
  <si>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</si>
  <si>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</si>
  <si>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</si>
  <si>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</si>
  <si>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</si>
  <si>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</si>
  <si>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</si>
  <si>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</si>
  <si>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</si>
  <si>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</si>
  <si>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</si>
  <si>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</si>
  <si>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</si>
  <si>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</si>
  <si>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</si>
  <si>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</si>
  <si>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</si>
  <si>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</si>
  <si>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</si>
  <si>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</si>
  <si>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</si>
  <si>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</si>
  <si>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</si>
  <si>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</si>
  <si>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</si>
  <si>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</si>
  <si>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</si>
  <si>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</si>
  <si>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</si>
  <si>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</si>
  <si>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</si>
  <si>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</si>
  <si>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</si>
  <si>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</si>
  <si>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</si>
  <si>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</si>
  <si>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</si>
  <si>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</si>
  <si>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</si>
  <si>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</si>
  <si>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</si>
  <si>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</si>
  <si>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</si>
  <si>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</si>
  <si>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</si>
  <si>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</si>
  <si>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</si>
  <si>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</si>
  <si>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</si>
  <si>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</si>
  <si>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</si>
  <si>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</si>
  <si>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</si>
  <si>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</si>
  <si>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</si>
  <si>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</si>
  <si>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</si>
  <si>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</si>
  <si>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</si>
  <si>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</si>
  <si>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</si>
  <si>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</si>
  <si>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</si>
  <si>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</si>
  <si>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</si>
  <si>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</si>
  <si>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</si>
  <si>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</si>
  <si>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</si>
  <si>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</si>
  <si>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</si>
  <si>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</si>
  <si>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</si>
  <si>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</si>
  <si>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</si>
  <si>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</si>
  <si>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</si>
  <si>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</si>
  <si>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</si>
  <si>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</si>
  <si>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</si>
  <si>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</si>
  <si>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</si>
  <si>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</si>
  <si>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</si>
  <si>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</si>
  <si>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</si>
  <si>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</si>
  <si>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</si>
  <si>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</si>
  <si>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</si>
  <si>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</si>
  <si>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</si>
  <si>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</si>
  <si>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</si>
  <si>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</si>
  <si>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</si>
  <si>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</si>
  <si>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</si>
  <si>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</si>
  <si>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</si>
  <si>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</si>
  <si>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</si>
  <si>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</si>
  <si>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</si>
  <si>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</si>
  <si>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</si>
  <si>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</si>
  <si>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</si>
  <si>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</si>
  <si>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</si>
  <si>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</si>
  <si>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</si>
  <si>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</si>
  <si>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</si>
  <si>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</si>
  <si>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</si>
  <si>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</si>
  <si>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</si>
  <si>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</si>
  <si>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</si>
  <si>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</si>
  <si>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</si>
  <si>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</si>
  <si>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</si>
  <si>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</si>
  <si>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</si>
  <si>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</si>
  <si>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</si>
  <si>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</si>
  <si>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</si>
  <si>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</si>
  <si>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</si>
  <si>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</si>
  <si>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</si>
  <si>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</si>
  <si>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</si>
  <si>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</si>
  <si>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</si>
  <si>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</si>
  <si>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</si>
  <si>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</si>
  <si>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</si>
  <si>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</si>
  <si>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</si>
  <si>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</si>
  <si>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</si>
  <si>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</si>
  <si>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</si>
  <si>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</si>
  <si>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</si>
  <si>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</si>
  <si>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</si>
  <si>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</si>
  <si>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</si>
  <si>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</si>
  <si>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</si>
  <si>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</si>
  <si>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</si>
  <si>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</si>
  <si>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</si>
  <si>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</si>
  <si>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</si>
  <si>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</si>
  <si>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</si>
  <si>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</si>
  <si>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</si>
  <si>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</si>
  <si>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</si>
  <si>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</si>
  <si>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</si>
  <si>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</si>
  <si>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</si>
  <si>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</si>
  <si>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</si>
  <si>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</si>
  <si>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</si>
  <si>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</si>
  <si>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</si>
  <si>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</si>
  <si>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</si>
  <si>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</si>
  <si>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</si>
  <si>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</si>
  <si>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</si>
  <si>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</si>
  <si>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</si>
  <si>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</si>
  <si>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</si>
  <si>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</si>
  <si>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</si>
  <si>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</si>
  <si>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</si>
  <si>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</si>
  <si>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</si>
  <si>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</si>
  <si>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</si>
  <si>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</si>
  <si>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</si>
  <si>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</si>
  <si>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</si>
  <si>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</si>
  <si>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</si>
  <si>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</si>
  <si>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</si>
  <si>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</si>
  <si>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</si>
  <si>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</si>
  <si>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</si>
  <si>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</si>
  <si>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</si>
  <si>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</si>
  <si>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</si>
  <si>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</si>
  <si>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</si>
  <si>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</si>
  <si>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</si>
  <si>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</si>
  <si>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</si>
  <si>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</si>
  <si>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</si>
  <si>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</si>
  <si>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</si>
  <si>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</si>
  <si>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</si>
  <si>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</si>
  <si>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</si>
  <si>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</si>
  <si>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</si>
  <si>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</si>
  <si>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</si>
  <si>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</si>
  <si>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</si>
  <si>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</si>
  <si>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</si>
  <si>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</si>
  <si>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</si>
  <si>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</si>
  <si>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</si>
  <si>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</si>
  <si>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</si>
  <si>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</si>
  <si>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</si>
  <si>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</si>
  <si>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</si>
  <si>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</si>
  <si>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</si>
  <si>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</si>
  <si>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</si>
  <si>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</si>
  <si>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</si>
  <si>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</si>
  <si>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</si>
  <si>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</si>
  <si>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</si>
  <si>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</si>
  <si>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</si>
  <si>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</si>
  <si>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</si>
  <si>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</si>
  <si>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</si>
  <si>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</si>
  <si>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</si>
  <si>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</si>
  <si>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</si>
  <si>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</si>
  <si>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</si>
  <si>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</si>
  <si>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</si>
  <si>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</si>
  <si>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</si>
  <si>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</si>
  <si>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</si>
  <si>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</si>
  <si>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</si>
  <si>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</si>
  <si>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</si>
  <si>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</si>
  <si>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</si>
  <si>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</si>
  <si>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</si>
  <si>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</si>
  <si>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</si>
  <si>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</si>
  <si>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</si>
  <si>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</si>
  <si>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</si>
  <si>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</si>
  <si>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</si>
  <si>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</si>
  <si>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</si>
  <si>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</si>
  <si>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</si>
  <si>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</si>
  <si>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</si>
  <si>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</si>
  <si>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</si>
  <si>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</si>
  <si>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</si>
  <si>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</si>
  <si>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</si>
  <si>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</si>
  <si>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</si>
  <si>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</si>
  <si>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</si>
  <si>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</si>
  <si>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</si>
  <si>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</si>
  <si>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</si>
  <si>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</si>
  <si>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</si>
  <si>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</si>
  <si>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</si>
  <si>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</si>
  <si>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</si>
  <si>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</si>
  <si>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</si>
  <si>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</si>
  <si>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</si>
  <si>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</si>
  <si>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</si>
  <si>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</si>
  <si>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</si>
  <si>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</si>
  <si>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</si>
  <si>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</si>
  <si>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</si>
  <si>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</si>
  <si>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</si>
  <si>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</si>
  <si>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</si>
  <si>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</si>
  <si>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</si>
  <si>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</si>
  <si>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</si>
  <si>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</si>
  <si>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</si>
  <si>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</si>
  <si>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</si>
  <si>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</si>
  <si>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</si>
  <si>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</si>
  <si>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</si>
  <si>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</si>
  <si>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</si>
  <si>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</si>
  <si>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</si>
  <si>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</si>
  <si>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</si>
  <si>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</si>
  <si>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</si>
  <si>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</si>
  <si>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</si>
  <si>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</si>
  <si>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</si>
  <si>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</si>
  <si>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</si>
  <si>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</si>
  <si>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</si>
  <si>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</si>
  <si>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</si>
  <si>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</si>
  <si>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</si>
  <si>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</si>
  <si>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</si>
  <si>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</si>
  <si>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</si>
  <si>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</si>
  <si>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</si>
  <si>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</si>
  <si>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</si>
  <si>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</si>
  <si>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</si>
  <si>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</si>
  <si>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</si>
  <si>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</si>
  <si>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</si>
  <si>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</si>
  <si>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</si>
  <si>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</si>
  <si>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</si>
  <si>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</si>
  <si>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</si>
  <si>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</si>
  <si>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</si>
  <si>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</si>
  <si>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</si>
  <si>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</si>
  <si>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</si>
  <si>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</si>
  <si>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</si>
  <si>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</si>
  <si>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</si>
  <si>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</si>
  <si>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</si>
  <si>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</si>
  <si>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</si>
  <si>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</si>
  <si>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</si>
  <si>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</si>
  <si>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</si>
  <si>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</si>
  <si>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</si>
  <si>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</si>
  <si>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</si>
  <si>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</si>
  <si>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</si>
  <si>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</si>
  <si>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</si>
  <si>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</si>
  <si>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</si>
  <si>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</si>
  <si>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</si>
  <si>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</si>
  <si>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</si>
  <si>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</si>
  <si>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</si>
  <si>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</si>
  <si>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</si>
  <si>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</si>
  <si>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</si>
  <si>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</si>
  <si>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</si>
  <si>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</si>
  <si>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</si>
  <si>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</si>
  <si>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</si>
  <si>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</si>
  <si>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</si>
  <si>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</si>
  <si>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</si>
  <si>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</si>
  <si>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</si>
  <si>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</si>
  <si>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</si>
  <si>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</si>
  <si>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</si>
  <si>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</si>
  <si>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</si>
  <si>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</si>
  <si>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</si>
  <si>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</si>
  <si>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</si>
  <si>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</si>
  <si>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</si>
  <si>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</si>
  <si>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</si>
  <si>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</si>
  <si>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</si>
  <si>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</si>
  <si>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</si>
  <si>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</si>
  <si>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</si>
  <si>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</si>
  <si>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</si>
  <si>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</si>
  <si>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</si>
  <si>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</si>
  <si>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</si>
  <si>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</si>
  <si>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</si>
  <si>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</si>
  <si>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</si>
  <si>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</si>
  <si>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</si>
  <si>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</si>
  <si>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</si>
  <si>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</si>
  <si>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</si>
  <si>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</si>
  <si>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</si>
  <si>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</si>
  <si>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</si>
  <si>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</si>
  <si>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</si>
  <si>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</si>
  <si>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</si>
  <si>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</si>
  <si>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</si>
  <si>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</si>
  <si>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</si>
  <si>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</si>
  <si>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</si>
  <si>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</si>
  <si>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</si>
  <si>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</si>
  <si>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</si>
  <si>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</si>
  <si>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</si>
  <si>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</si>
  <si>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</si>
  <si>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</si>
  <si>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</si>
  <si>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</si>
  <si>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</si>
  <si>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</si>
  <si>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</si>
  <si>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</si>
  <si>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</si>
  <si>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</si>
  <si>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</si>
  <si>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</si>
  <si>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</si>
  <si>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</si>
  <si>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</si>
  <si>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</si>
  <si>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</si>
  <si>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</si>
  <si>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</si>
  <si>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</si>
  <si>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</si>
  <si>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</si>
  <si>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</si>
  <si>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</si>
  <si>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</si>
  <si>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</si>
  <si>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</si>
  <si>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</si>
  <si>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</si>
  <si>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</si>
  <si>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</si>
  <si>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</si>
  <si>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</si>
  <si>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</si>
  <si>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</si>
  <si>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</si>
  <si>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</si>
  <si>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</si>
  <si>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</si>
  <si>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</si>
  <si>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</si>
  <si>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</si>
  <si>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</si>
  <si>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</si>
  <si>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</si>
  <si>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</si>
  <si>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</si>
  <si>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</si>
  <si>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</si>
  <si>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</si>
  <si>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</si>
  <si>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</si>
  <si>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</si>
  <si>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</si>
  <si>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</si>
  <si>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</si>
  <si>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</si>
  <si>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</si>
  <si>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</si>
  <si>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</si>
  <si>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</si>
  <si>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</si>
  <si>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</si>
  <si>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</si>
  <si>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</si>
  <si>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</si>
  <si>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</si>
  <si>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</si>
  <si>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</si>
  <si>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</si>
  <si>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</si>
  <si>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</si>
  <si>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</si>
  <si>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</si>
  <si>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</si>
  <si>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</si>
  <si>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</si>
  <si>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</si>
  <si>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</si>
  <si>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</si>
  <si>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</si>
  <si>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</si>
  <si>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</si>
  <si>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</si>
  <si>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</si>
  <si>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</si>
  <si>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</si>
  <si>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</si>
  <si>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</si>
  <si>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</si>
  <si>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</si>
  <si>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</si>
  <si>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</si>
  <si>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</si>
  <si>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</si>
  <si>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</si>
  <si>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</si>
  <si>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</si>
  <si>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</si>
  <si>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</si>
  <si>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</si>
  <si>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</si>
  <si>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</si>
  <si>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</si>
  <si>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</si>
  <si>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</si>
  <si>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</si>
  <si>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</si>
  <si>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</si>
  <si>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</si>
  <si>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</si>
  <si>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</si>
  <si>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</si>
  <si>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</si>
  <si>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</si>
  <si>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</si>
  <si>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</si>
  <si>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</si>
  <si>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</si>
  <si>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</si>
  <si>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</si>
  <si>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</si>
  <si>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</si>
  <si>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</si>
  <si>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</si>
  <si>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</si>
  <si>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</si>
  <si>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</si>
  <si>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</si>
  <si>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</si>
  <si>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</si>
  <si>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</si>
  <si>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</si>
  <si>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</si>
  <si>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</si>
  <si>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</si>
  <si>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</si>
  <si>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</si>
  <si>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</si>
  <si>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</si>
  <si>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</si>
  <si>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</si>
  <si>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</si>
  <si>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</si>
  <si>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</si>
  <si>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</si>
  <si>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</si>
  <si>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</si>
  <si>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</si>
  <si>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</si>
  <si>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</si>
  <si>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</si>
  <si>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</si>
  <si>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</si>
  <si>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</si>
  <si>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</si>
  <si>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</si>
  <si>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</si>
  <si>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</si>
  <si>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</si>
  <si>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</si>
  <si>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</si>
  <si>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</si>
  <si>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</si>
  <si>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</si>
  <si>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</si>
  <si>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</si>
  <si>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</si>
  <si>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</si>
  <si>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</si>
  <si>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</si>
  <si>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</si>
  <si>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</si>
  <si>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</si>
  <si>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</si>
  <si>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</si>
  <si>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</si>
  <si>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</si>
  <si>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</si>
  <si>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</si>
  <si>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</si>
  <si>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</si>
  <si>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</si>
  <si>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</si>
  <si>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</si>
  <si>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</si>
  <si>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</si>
  <si>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</si>
  <si>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</si>
  <si>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</si>
  <si>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</si>
  <si>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</si>
  <si>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</si>
  <si>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</si>
  <si>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</si>
  <si>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</si>
  <si>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</si>
  <si>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</si>
  <si>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</si>
  <si>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</si>
  <si>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</si>
  <si>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</si>
  <si>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</si>
  <si>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</si>
  <si>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</si>
  <si>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</si>
  <si>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</si>
  <si>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</si>
  <si>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</si>
  <si>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</si>
  <si>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</si>
  <si>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</si>
  <si>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</si>
  <si>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</si>
  <si>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</si>
  <si>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</si>
  <si>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</si>
  <si>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</si>
  <si>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</si>
  <si>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</si>
  <si>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</si>
  <si>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</si>
  <si>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</si>
  <si>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</si>
  <si>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</si>
  <si>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</si>
  <si>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</si>
  <si>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</si>
  <si>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</si>
  <si>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</si>
  <si>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</si>
  <si>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</si>
  <si>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</si>
  <si>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</si>
  <si>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</si>
  <si>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</si>
  <si>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</si>
  <si>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</si>
  <si>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</si>
  <si>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</si>
  <si>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</si>
  <si>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</si>
  <si>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</si>
  <si>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</si>
  <si>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</si>
  <si>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</si>
  <si>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</si>
  <si>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</si>
  <si>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</si>
  <si>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</si>
  <si>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</si>
  <si>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</si>
  <si>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</si>
  <si>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</si>
  <si>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</si>
  <si>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</si>
  <si>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</si>
  <si>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</si>
  <si>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</si>
  <si>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</si>
  <si>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</si>
  <si>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</si>
  <si>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</si>
  <si>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</si>
  <si>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</si>
  <si>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</si>
  <si>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</si>
  <si>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</si>
  <si>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</si>
  <si>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</si>
  <si>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</si>
  <si>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</si>
  <si>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</si>
  <si>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</si>
  <si>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</si>
  <si>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</si>
  <si>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</si>
  <si>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</si>
  <si>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</si>
  <si>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</si>
  <si>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</si>
  <si>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</si>
  <si>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</si>
  <si>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</si>
  <si>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</si>
  <si>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</si>
  <si>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</si>
  <si>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</si>
  <si>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</si>
  <si>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</si>
  <si>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</si>
  <si>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</si>
  <si>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</si>
  <si>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</si>
  <si>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</si>
  <si>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</si>
  <si>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</si>
  <si>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</si>
  <si>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</si>
  <si>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</si>
  <si>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</si>
  <si>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</si>
  <si>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</si>
  <si>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</si>
  <si>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</si>
  <si>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</si>
  <si>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</si>
  <si>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</si>
  <si>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</si>
  <si>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</si>
  <si>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</si>
  <si>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</si>
  <si>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</si>
  <si>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</si>
  <si>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</si>
  <si>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</si>
  <si>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</si>
  <si>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</si>
  <si>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</si>
  <si>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</si>
  <si>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</si>
  <si>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</si>
  <si>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</si>
  <si>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</si>
  <si>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</si>
  <si>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</si>
  <si>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</si>
  <si>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</si>
  <si>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</si>
  <si>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</si>
  <si>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</si>
  <si>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</si>
  <si>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</si>
  <si>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</si>
  <si>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</si>
  <si>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</si>
  <si>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</si>
  <si>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</si>
  <si>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</si>
  <si>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</si>
  <si>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</si>
  <si>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</si>
  <si>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</si>
  <si>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</si>
  <si>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</si>
  <si>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</si>
  <si>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</si>
  <si>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</si>
  <si>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</si>
  <si>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</si>
  <si>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</si>
  <si>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</si>
  <si>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</si>
  <si>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</si>
  <si>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</si>
  <si>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</si>
  <si>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</si>
  <si>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</si>
  <si>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</si>
  <si>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</si>
  <si>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</si>
  <si>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</si>
  <si>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</si>
  <si>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</si>
  <si>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</si>
  <si>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</si>
  <si>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</si>
  <si>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</si>
  <si>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</si>
  <si>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</si>
  <si>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</si>
  <si>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</si>
  <si>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</si>
  <si>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</si>
  <si>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</si>
  <si>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</si>
  <si>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</si>
  <si>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</si>
  <si>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</si>
  <si>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</si>
  <si>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</si>
  <si>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</si>
  <si>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</si>
  <si>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</si>
  <si>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</si>
  <si>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</si>
  <si>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</si>
  <si>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</si>
  <si>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</si>
  <si>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</si>
  <si>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</si>
  <si>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</si>
  <si>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</si>
  <si>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</si>
  <si>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</si>
  <si>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</si>
  <si>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</si>
  <si>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</si>
  <si>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</si>
  <si>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</si>
  <si>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</si>
  <si>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</si>
  <si>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</si>
  <si>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</si>
  <si>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</si>
  <si>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</si>
  <si>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</si>
  <si>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</si>
  <si>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</si>
  <si>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</si>
  <si>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</si>
  <si>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</si>
  <si>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</si>
  <si>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</si>
  <si>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</si>
  <si>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</si>
  <si>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</si>
  <si>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</si>
  <si>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</si>
  <si>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</si>
  <si>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</si>
  <si>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</si>
  <si>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</si>
  <si>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</si>
  <si>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</si>
  <si>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</si>
  <si>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</si>
  <si>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</si>
  <si>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</si>
  <si>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</si>
  <si>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</si>
  <si>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</si>
  <si>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</si>
  <si>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</si>
  <si>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</si>
  <si>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</si>
  <si>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</si>
  <si>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</si>
  <si>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</si>
  <si>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</si>
  <si>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</si>
  <si>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</si>
  <si>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</si>
  <si>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</si>
  <si>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</si>
  <si>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</si>
  <si>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</si>
  <si>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</si>
  <si>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</si>
  <si>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</si>
  <si>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</si>
  <si>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</si>
  <si>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</si>
  <si>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</si>
  <si>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</si>
  <si>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</si>
  <si>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</si>
  <si>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</si>
  <si>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</si>
  <si>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</si>
  <si>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</si>
  <si>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</si>
  <si>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</si>
  <si>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</si>
  <si>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</si>
  <si>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</si>
  <si>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</si>
  <si>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</si>
  <si>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</si>
  <si>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</si>
  <si>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</si>
  <si>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</si>
  <si>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</si>
  <si>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</si>
  <si>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</si>
  <si>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</si>
  <si>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</si>
  <si>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</si>
  <si>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</si>
  <si>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</si>
  <si>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</si>
  <si>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</si>
  <si>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</si>
  <si>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</si>
  <si>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</si>
  <si>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</si>
  <si>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</si>
  <si>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</si>
  <si>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</si>
  <si>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</si>
  <si>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</si>
  <si>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</si>
  <si>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</si>
  <si>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</si>
  <si>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</si>
  <si>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</si>
  <si>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</si>
  <si>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</si>
  <si>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</si>
  <si>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</si>
  <si>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</si>
  <si>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</si>
  <si>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</si>
  <si>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</si>
  <si>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</si>
  <si>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</si>
  <si>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</si>
  <si>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</si>
  <si>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</si>
  <si>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</si>
  <si>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</si>
  <si>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</si>
  <si>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</si>
  <si>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</si>
  <si>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</si>
  <si>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</si>
  <si>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</si>
  <si>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</si>
  <si>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</si>
  <si>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</si>
  <si>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</si>
  <si>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</si>
  <si>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</si>
  <si>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</si>
  <si>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</si>
  <si>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</si>
  <si>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</si>
  <si>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</si>
  <si>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</si>
  <si>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</si>
  <si>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</si>
  <si>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</si>
  <si>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</si>
  <si>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</si>
  <si>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</si>
  <si>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</si>
  <si>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</si>
  <si>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</si>
  <si>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</si>
  <si>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</si>
  <si>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</si>
  <si>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</si>
  <si>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</si>
  <si>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</si>
  <si>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</si>
  <si>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</si>
  <si>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</si>
  <si>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</si>
  <si>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</si>
  <si>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</si>
  <si>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</si>
  <si>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</si>
  <si>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</si>
  <si>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</si>
  <si>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</si>
  <si>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</si>
  <si>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</si>
  <si>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</si>
  <si>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</si>
  <si>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</si>
  <si>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</si>
  <si>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</si>
  <si>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</si>
  <si>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</si>
  <si>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</si>
  <si>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</si>
  <si>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</si>
  <si>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</si>
  <si>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</si>
  <si>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</si>
  <si>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</si>
  <si>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</si>
  <si>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</si>
  <si>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</si>
  <si>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</si>
  <si>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</si>
  <si>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</si>
  <si>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</si>
  <si>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</si>
  <si>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</si>
  <si>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</si>
  <si>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</si>
  <si>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</si>
  <si>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</si>
  <si>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</si>
  <si>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</si>
  <si>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</si>
  <si>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</si>
  <si>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</si>
  <si>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</si>
  <si>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</si>
  <si>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</si>
  <si>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</si>
  <si>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</si>
  <si>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</si>
  <si>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</si>
  <si>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</si>
  <si>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</si>
  <si>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</si>
  <si>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</si>
  <si>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</si>
  <si>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</si>
  <si>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</si>
  <si>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</si>
  <si>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</si>
  <si>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</si>
  <si>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</si>
  <si>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</si>
  <si>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</si>
  <si>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</si>
  <si>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</si>
  <si>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</si>
  <si>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</si>
  <si>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</si>
  <si>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</si>
  <si>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</si>
  <si>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</si>
  <si>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</si>
  <si>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</si>
  <si>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</si>
  <si>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</si>
  <si>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</si>
  <si>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</si>
  <si>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</si>
  <si>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</si>
  <si>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</si>
  <si>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</si>
  <si>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</si>
  <si>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</si>
  <si>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</si>
  <si>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</si>
  <si>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</si>
  <si>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</si>
  <si>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</si>
  <si>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</si>
  <si>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</si>
  <si>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</si>
  <si>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</si>
  <si>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</si>
  <si>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</si>
  <si>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</si>
  <si>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</si>
  <si>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</si>
  <si>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</si>
  <si>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</si>
  <si>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</si>
  <si>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</si>
  <si>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</si>
  <si>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</si>
  <si>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</si>
  <si>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</si>
  <si>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</si>
  <si>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</si>
  <si>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</si>
  <si>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</si>
  <si>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</si>
  <si>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</si>
  <si>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</si>
  <si>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</si>
  <si>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</si>
  <si>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</si>
  <si>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</si>
  <si>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</si>
  <si>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</si>
  <si>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</si>
  <si>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</si>
  <si>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</si>
  <si>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</si>
  <si>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</si>
  <si>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</si>
  <si>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</si>
  <si>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</si>
  <si>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</si>
  <si>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</si>
  <si>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</si>
  <si>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</si>
  <si>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</si>
  <si>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</si>
  <si>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</si>
  <si>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</si>
  <si>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</si>
  <si>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</si>
  <si>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</si>
  <si>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</si>
  <si>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</si>
  <si>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</si>
  <si>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</si>
  <si>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</si>
  <si>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</si>
  <si>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</si>
  <si>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</si>
  <si>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</si>
  <si>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</si>
  <si>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</si>
  <si>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</si>
  <si>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</si>
  <si>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</si>
  <si>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</si>
  <si>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</si>
  <si>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</si>
  <si>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</si>
  <si>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</si>
  <si>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</si>
  <si>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</si>
  <si>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</si>
  <si>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</si>
  <si>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</si>
  <si>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</si>
  <si>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</si>
  <si>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</si>
  <si>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</si>
  <si>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</si>
  <si>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</si>
  <si>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</si>
  <si>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</si>
  <si>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</si>
  <si>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</si>
  <si>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</si>
  <si>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</si>
  <si>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</si>
  <si>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</si>
  <si>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</si>
  <si>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</si>
  <si>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</si>
  <si>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</si>
  <si>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</si>
  <si>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</si>
  <si>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</si>
  <si>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</si>
  <si>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</si>
  <si>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</si>
  <si>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</si>
  <si>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</si>
  <si>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</si>
  <si>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</si>
  <si>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</si>
  <si>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</si>
  <si>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</si>
  <si>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</si>
  <si>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</si>
  <si>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</si>
  <si>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</si>
  <si>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</si>
  <si>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</si>
  <si>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</si>
  <si>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</si>
  <si>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</si>
  <si>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</si>
  <si>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</si>
  <si>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</si>
  <si>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</si>
  <si>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</si>
  <si>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</si>
  <si>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</si>
  <si>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</si>
  <si>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</si>
  <si>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</si>
  <si>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</si>
  <si>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</si>
  <si>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</si>
  <si>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</si>
  <si>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</si>
  <si>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</si>
  <si>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</si>
  <si>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</si>
  <si>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</si>
  <si>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</si>
  <si>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</si>
  <si>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</si>
  <si>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</si>
  <si>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</si>
  <si>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</si>
  <si>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</si>
  <si>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</si>
  <si>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</si>
  <si>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</si>
  <si>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</si>
  <si>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</si>
  <si>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</si>
  <si>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</si>
  <si>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</si>
  <si>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</si>
  <si>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</si>
  <si>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</si>
  <si>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</si>
  <si>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</si>
  <si>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</si>
  <si>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</si>
  <si>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</si>
  <si>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</si>
  <si>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</si>
  <si>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</si>
  <si>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</si>
  <si>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</si>
  <si>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</si>
  <si>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</si>
  <si>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</si>
  <si>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</si>
  <si>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</si>
  <si>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</si>
  <si>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</si>
  <si>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</si>
  <si>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</si>
  <si>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</si>
  <si>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</si>
  <si>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</si>
  <si>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</si>
  <si>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</si>
  <si>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</si>
  <si>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</si>
  <si>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</si>
  <si>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</si>
  <si>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</si>
  <si>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</si>
  <si>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</si>
  <si>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</si>
  <si>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</si>
  <si>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</si>
  <si>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</si>
  <si>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</si>
  <si>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</si>
  <si>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</si>
  <si>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</si>
  <si>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</si>
  <si>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</si>
  <si>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</si>
  <si>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</si>
  <si>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</si>
  <si>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</si>
  <si>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</si>
  <si>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</si>
  <si>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</si>
  <si>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</si>
  <si>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</si>
  <si>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</si>
  <si>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</si>
  <si>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</si>
  <si>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</si>
  <si>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</si>
  <si>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</si>
  <si>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</si>
  <si>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</si>
  <si>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</si>
  <si>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</si>
  <si>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</si>
  <si>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</si>
  <si>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</si>
  <si>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</si>
  <si>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</si>
  <si>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</si>
  <si>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</si>
  <si>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</si>
  <si>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</si>
  <si>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</si>
  <si>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</si>
  <si>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</si>
  <si>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</si>
  <si>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</si>
  <si>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</si>
  <si>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</si>
  <si>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</si>
  <si>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</si>
  <si>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</si>
  <si>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</si>
  <si>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</si>
  <si>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</si>
  <si>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</si>
  <si>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</si>
  <si>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</si>
  <si>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</si>
  <si>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</si>
  <si>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</si>
  <si>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</si>
  <si>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</si>
  <si>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</si>
  <si>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</si>
  <si>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</si>
  <si>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</si>
  <si>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</si>
  <si>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</si>
  <si>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</si>
  <si>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</si>
  <si>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</si>
  <si>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</si>
  <si>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</si>
  <si>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</si>
  <si>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</si>
  <si>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</si>
  <si>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</si>
  <si>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</si>
  <si>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</si>
  <si>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</si>
  <si>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</si>
  <si>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</si>
  <si>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</si>
  <si>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</si>
  <si>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</si>
  <si>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</si>
  <si>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</si>
  <si>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</si>
  <si>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</si>
  <si>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</si>
  <si>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</si>
  <si>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</si>
  <si>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</si>
  <si>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</si>
  <si>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</si>
  <si>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</si>
  <si>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</si>
  <si>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</si>
  <si>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</si>
  <si>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</si>
  <si>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</si>
  <si>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</si>
  <si>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</si>
  <si>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</si>
  <si>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</si>
  <si>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</si>
  <si>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</si>
  <si>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</si>
  <si>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</si>
  <si>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</si>
  <si>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</si>
  <si>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</si>
  <si>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</si>
  <si>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</si>
  <si>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</si>
  <si>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</si>
  <si>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</si>
  <si>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</si>
  <si>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</si>
  <si>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</si>
  <si>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</si>
  <si>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</si>
  <si>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</si>
  <si>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</si>
  <si>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</si>
  <si>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</si>
  <si>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</si>
  <si>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</si>
  <si>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</si>
  <si>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</si>
  <si>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</si>
  <si>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</si>
  <si>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</si>
  <si>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</si>
  <si>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</si>
  <si>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</si>
  <si>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</si>
  <si>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</si>
  <si>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</si>
  <si>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</si>
  <si>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</si>
  <si>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</si>
  <si>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</si>
  <si>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</si>
  <si>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</si>
  <si>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</si>
  <si>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</si>
  <si>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</si>
  <si>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</si>
  <si>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</si>
  <si>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</si>
  <si>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</si>
  <si>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</si>
  <si>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</si>
  <si>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</si>
  <si>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</si>
  <si>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</si>
  <si>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</si>
  <si>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</si>
  <si>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</si>
  <si>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</si>
  <si>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</si>
  <si>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</si>
  <si>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</si>
  <si>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</si>
  <si>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</si>
  <si>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</si>
  <si>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</si>
  <si>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</si>
  <si>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</si>
  <si>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</si>
  <si>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</si>
  <si>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</si>
  <si>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</si>
  <si>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</si>
  <si>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</si>
  <si>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</si>
  <si>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</si>
  <si>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</si>
  <si>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</si>
  <si>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</si>
  <si>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</si>
  <si>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</si>
  <si>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</si>
  <si>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</si>
  <si>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</si>
  <si>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</si>
  <si>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</si>
  <si>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</si>
  <si>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</si>
  <si>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</si>
  <si>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</si>
  <si>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</si>
  <si>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</si>
  <si>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</si>
  <si>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</si>
  <si>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</si>
  <si>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</si>
  <si>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</si>
  <si>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</si>
  <si>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</si>
  <si>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</si>
  <si>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</si>
  <si>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</si>
  <si>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</si>
  <si>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</si>
  <si>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</si>
  <si>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</si>
  <si>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</si>
  <si>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</si>
  <si>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</si>
  <si>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</si>
  <si>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</si>
  <si>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</si>
  <si>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</si>
  <si>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</si>
  <si>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</si>
  <si>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</si>
  <si>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</si>
  <si>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</si>
  <si>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</si>
  <si>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</si>
  <si>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</si>
  <si>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</si>
  <si>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</si>
  <si>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</si>
  <si>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</si>
  <si>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</si>
  <si>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</si>
  <si>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</si>
  <si>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</si>
  <si>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</si>
  <si>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</si>
  <si>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</si>
  <si>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</si>
  <si>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</si>
  <si>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</si>
  <si>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</si>
  <si>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</si>
  <si>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</si>
  <si>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</si>
  <si>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</si>
  <si>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</si>
  <si>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</si>
  <si>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</si>
  <si>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</si>
  <si>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</si>
  <si>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</si>
  <si>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</si>
  <si>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</si>
  <si>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</si>
  <si>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</si>
  <si>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</si>
  <si>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</si>
  <si>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</si>
  <si>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</si>
  <si>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</si>
  <si>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</si>
  <si>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</si>
  <si>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</si>
  <si>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</si>
  <si>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</si>
  <si>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</si>
  <si>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</si>
  <si>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</si>
  <si>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</si>
  <si>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</si>
  <si>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</si>
  <si>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</si>
  <si>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</si>
  <si>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</si>
  <si>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</si>
  <si>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</si>
  <si>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</si>
  <si>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</si>
  <si>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</si>
  <si>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</si>
  <si>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</si>
  <si>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</si>
  <si>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</si>
  <si>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</si>
  <si>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</si>
  <si>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</si>
  <si>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</si>
  <si>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</si>
  <si>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</si>
  <si>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</si>
  <si>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</si>
  <si>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</si>
  <si>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</si>
  <si>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</si>
  <si>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</si>
  <si>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</si>
  <si>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</si>
  <si>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</si>
  <si>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</si>
  <si>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</si>
  <si>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</si>
  <si>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</si>
  <si>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</si>
  <si>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</si>
  <si>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</si>
  <si>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</si>
  <si>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</si>
  <si>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</si>
  <si>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</si>
  <si>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</si>
  <si>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</si>
  <si>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</si>
  <si>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</si>
  <si>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</si>
  <si>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</si>
  <si>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</si>
  <si>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</si>
  <si>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</si>
  <si>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</si>
  <si>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</si>
  <si>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</si>
  <si>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</si>
  <si>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</si>
  <si>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</si>
  <si>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</si>
  <si>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</si>
  <si>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</si>
  <si>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</si>
  <si>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</si>
  <si>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</si>
  <si>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</si>
  <si>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</si>
  <si>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</si>
  <si>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</si>
  <si>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</si>
  <si>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</si>
  <si>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</si>
  <si>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</si>
  <si>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</si>
  <si>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</si>
  <si>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</si>
  <si>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</si>
  <si>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</si>
  <si>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</si>
  <si>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</si>
  <si>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</si>
  <si>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</si>
  <si>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</si>
  <si>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</si>
  <si>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</si>
  <si>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</si>
  <si>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</si>
  <si>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</si>
  <si>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</si>
  <si>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</si>
  <si>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</si>
  <si>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</si>
  <si>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</si>
  <si>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</si>
  <si>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</si>
  <si>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</si>
  <si>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</si>
  <si>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</si>
  <si>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</si>
  <si>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</si>
  <si>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</si>
  <si>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</si>
  <si>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</si>
  <si>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</si>
  <si>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</si>
  <si>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</si>
  <si>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</si>
  <si>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</si>
  <si>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</si>
  <si>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</si>
  <si>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</si>
  <si>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</si>
  <si>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</si>
  <si>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</si>
  <si>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</si>
  <si>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</si>
  <si>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</si>
  <si>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</si>
  <si>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</si>
  <si>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</si>
  <si>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</si>
  <si>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</si>
  <si>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</si>
  <si>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</si>
  <si>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</si>
  <si>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</si>
  <si>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</si>
  <si>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</si>
  <si>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</si>
  <si>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</si>
  <si>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</si>
  <si>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</si>
  <si>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</si>
  <si>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</si>
  <si>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</si>
  <si>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</si>
  <si>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</si>
  <si>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</si>
  <si>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</si>
  <si>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</si>
  <si>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</si>
  <si>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</si>
  <si>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</si>
  <si>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</si>
  <si>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</si>
  <si>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</si>
  <si>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</si>
  <si>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</si>
  <si>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</si>
  <si>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</si>
  <si>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</si>
  <si>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</si>
  <si>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</si>
  <si>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</si>
  <si>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</si>
  <si>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</si>
  <si>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</si>
  <si>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</si>
  <si>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</si>
  <si>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</si>
  <si>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</si>
  <si>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</si>
  <si>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</si>
  <si>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</si>
  <si>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</si>
  <si>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</si>
  <si>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</si>
  <si>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</si>
  <si>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</si>
  <si>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</si>
  <si>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</si>
  <si>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</si>
  <si>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</si>
  <si>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</si>
  <si>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</si>
  <si>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</si>
  <si>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</si>
  <si>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</si>
  <si>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</si>
  <si>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</si>
  <si>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</si>
  <si>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</si>
  <si>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</si>
  <si>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</si>
  <si>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</si>
  <si>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</si>
  <si>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</si>
  <si>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</si>
  <si>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</si>
  <si>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</si>
  <si>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</si>
  <si>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</si>
  <si>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</si>
  <si>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</si>
  <si>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</si>
  <si>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</si>
  <si>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</si>
  <si>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</si>
  <si>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</si>
  <si>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</si>
  <si>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</si>
  <si>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</si>
  <si>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</si>
  <si>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</si>
  <si>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</si>
  <si>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</si>
  <si>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</si>
  <si>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</si>
  <si>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</si>
  <si>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</si>
  <si>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</si>
  <si>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</si>
  <si>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</si>
  <si>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</si>
  <si>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</si>
  <si>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</si>
  <si>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</si>
  <si>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</si>
  <si>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</si>
  <si>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</si>
  <si>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</si>
  <si>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</si>
  <si>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</si>
  <si>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</si>
  <si>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</si>
  <si>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</si>
  <si>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</si>
  <si>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</si>
  <si>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</si>
  <si>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</si>
  <si>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</si>
  <si>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</si>
  <si>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</si>
  <si>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</si>
  <si>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</si>
  <si>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</si>
  <si>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</si>
  <si>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</si>
  <si>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</si>
  <si>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</si>
  <si>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</si>
  <si>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</si>
  <si>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</si>
  <si>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</si>
  <si>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</si>
  <si>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</si>
  <si>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</si>
  <si>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</si>
  <si>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</si>
  <si>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</si>
  <si>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</si>
  <si>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</si>
  <si>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</si>
  <si>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</si>
  <si>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</si>
  <si>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</si>
  <si>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</si>
  <si>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</si>
  <si>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</si>
  <si>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</si>
  <si>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</si>
  <si>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</si>
  <si>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</si>
  <si>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</si>
  <si>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</si>
  <si>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</si>
  <si>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</si>
  <si>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</si>
  <si>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</si>
  <si>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</si>
  <si>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</si>
  <si>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</si>
  <si>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</si>
  <si>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</si>
  <si>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</si>
  <si>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</si>
  <si>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</si>
  <si>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</si>
  <si>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</si>
  <si>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</si>
  <si>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</si>
  <si>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</si>
  <si>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</si>
  <si>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</si>
  <si>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</si>
  <si>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</si>
  <si>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</si>
  <si>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</si>
  <si>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</si>
  <si>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</si>
  <si>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</si>
  <si>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</si>
  <si>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</si>
  <si>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</si>
  <si>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</si>
  <si>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</si>
  <si>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</si>
  <si>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</si>
  <si>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</si>
  <si>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</si>
  <si>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</si>
  <si>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</si>
  <si>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</si>
  <si>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</si>
  <si>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</si>
  <si>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</si>
  <si>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</si>
  <si>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</si>
  <si>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</si>
  <si>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</si>
  <si>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</si>
  <si>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</si>
  <si>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</si>
  <si>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</si>
  <si>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</si>
  <si>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</si>
  <si>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</si>
  <si>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</si>
  <si>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</si>
  <si>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</si>
  <si>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</si>
  <si>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</si>
  <si>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</si>
  <si>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</si>
  <si>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</si>
  <si>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</si>
  <si>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</si>
  <si>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</si>
  <si>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</si>
  <si>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</si>
  <si>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</si>
  <si>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</si>
  <si>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</si>
  <si>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</si>
  <si>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</si>
  <si>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</si>
  <si>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</si>
  <si>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</si>
  <si>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</si>
  <si>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</si>
  <si>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</si>
  <si>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</si>
  <si>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</si>
  <si>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</si>
  <si>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</si>
  <si>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</si>
  <si>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</si>
  <si>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</si>
  <si>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</si>
  <si>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</si>
  <si>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</si>
  <si>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</si>
  <si>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</si>
  <si>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</si>
  <si>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</si>
  <si>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</si>
  <si>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</si>
  <si>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</si>
  <si>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</si>
  <si>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</si>
  <si>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</si>
  <si>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</si>
  <si>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</si>
  <si>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</si>
  <si>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</si>
  <si>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</si>
  <si>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</si>
  <si>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</si>
  <si>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</si>
  <si>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</si>
  <si>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</si>
  <si>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</si>
  <si>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</si>
  <si>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</si>
  <si>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</si>
  <si>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</si>
  <si>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</si>
  <si>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</si>
  <si>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</si>
  <si>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</si>
  <si>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</si>
  <si>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</si>
  <si>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</si>
  <si>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</si>
  <si>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</si>
  <si>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</si>
  <si>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</si>
  <si>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</si>
  <si>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</si>
  <si>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</si>
  <si>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</si>
  <si>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</si>
  <si>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</si>
  <si>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</si>
  <si>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</si>
  <si>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</si>
  <si>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</si>
  <si>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</si>
  <si>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</si>
  <si>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</si>
  <si>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</si>
  <si>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</si>
  <si>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</si>
  <si>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</si>
  <si>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</si>
  <si>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</si>
  <si>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</si>
  <si>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</si>
  <si>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</si>
  <si>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</si>
  <si>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</si>
  <si>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</si>
  <si>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</si>
  <si>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</si>
  <si>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</si>
  <si>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</si>
  <si>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</si>
  <si>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</si>
  <si>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</si>
  <si>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</si>
  <si>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</si>
  <si>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</si>
  <si>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</si>
  <si>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</si>
  <si>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</si>
  <si>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</si>
  <si>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</si>
  <si>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</si>
  <si>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</si>
  <si>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</si>
  <si>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</si>
  <si>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</si>
  <si>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</si>
  <si>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</si>
  <si>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</si>
  <si>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</si>
  <si>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</si>
  <si>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</si>
  <si>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</si>
  <si>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</si>
  <si>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</si>
  <si>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</si>
  <si>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</si>
  <si>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</si>
  <si>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</si>
  <si>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</si>
  <si>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</si>
  <si>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</si>
  <si>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</si>
  <si>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</si>
  <si>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</si>
  <si>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</si>
  <si>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</si>
  <si>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</si>
  <si>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</si>
  <si>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</si>
  <si>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</si>
  <si>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</si>
  <si>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</si>
  <si>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</si>
  <si>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</si>
  <si>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</si>
  <si>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</si>
  <si>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</si>
  <si>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</si>
  <si>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</si>
  <si>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</si>
  <si>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</si>
  <si>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</si>
  <si>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</si>
  <si>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</si>
  <si>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</si>
  <si>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</si>
  <si>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</si>
  <si>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</si>
  <si>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</si>
  <si>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</si>
  <si>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</si>
  <si>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</si>
  <si>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</si>
  <si>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</si>
  <si>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</si>
  <si>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</si>
  <si>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</si>
  <si>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</si>
  <si>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</si>
  <si>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</si>
  <si>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</si>
  <si>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</si>
  <si>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</si>
  <si>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</si>
  <si>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</si>
  <si>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</si>
  <si>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</si>
  <si>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</si>
  <si>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</si>
  <si>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</si>
  <si>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</si>
  <si>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</si>
  <si>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</si>
  <si>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</si>
  <si>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</si>
  <si>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</si>
  <si>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</si>
  <si>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</si>
  <si>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</si>
  <si>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</si>
  <si>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</si>
  <si>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</si>
  <si>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</si>
  <si>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</si>
  <si>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</si>
  <si>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</si>
  <si>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</si>
  <si>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</si>
  <si>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</si>
  <si>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</si>
  <si>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</si>
  <si>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</si>
  <si>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</si>
  <si>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</si>
  <si>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</si>
  <si>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</si>
  <si>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</si>
  <si>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</si>
  <si>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</si>
  <si>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</si>
  <si>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</si>
  <si>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</si>
  <si>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</si>
  <si>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</si>
  <si>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</si>
  <si>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</si>
  <si>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</si>
  <si>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</si>
  <si>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</si>
  <si>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</si>
  <si>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</si>
  <si>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</si>
  <si>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</si>
  <si>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</si>
  <si>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</si>
  <si>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</si>
  <si>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</si>
  <si>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</si>
  <si>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</si>
  <si>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</si>
  <si>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</si>
  <si>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</si>
  <si>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</si>
  <si>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</si>
  <si>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</si>
  <si>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</si>
  <si>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</si>
  <si>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</si>
  <si>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</si>
  <si>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</si>
  <si>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</si>
  <si>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</si>
  <si>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</si>
  <si>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</si>
  <si>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</si>
  <si>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</si>
  <si>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</si>
  <si>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</si>
  <si>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</si>
  <si>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</si>
  <si>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</si>
  <si>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</si>
  <si>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</si>
  <si>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</si>
  <si>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</si>
  <si>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</si>
  <si>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</si>
  <si>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</si>
  <si>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</si>
  <si>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</si>
  <si>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</si>
  <si>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</si>
  <si>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</si>
  <si>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</si>
  <si>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</si>
  <si>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</si>
  <si>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</si>
  <si>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</si>
  <si>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</si>
  <si>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</si>
  <si>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</si>
  <si>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</si>
  <si>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</si>
  <si>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</si>
  <si>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</si>
  <si>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</si>
  <si>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</si>
  <si>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</si>
  <si>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</si>
  <si>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</si>
  <si>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</si>
  <si>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</si>
  <si>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</si>
  <si>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</si>
  <si>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</si>
  <si>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</si>
  <si>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</si>
  <si>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</si>
  <si>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</si>
  <si>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</si>
  <si>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</si>
  <si>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</si>
  <si>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</si>
  <si>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</si>
  <si>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</si>
  <si>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</si>
  <si>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</si>
  <si>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</si>
  <si>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</si>
  <si>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</si>
  <si>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</si>
  <si>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</si>
  <si>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</si>
  <si>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</si>
  <si>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</si>
  <si>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</si>
  <si>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</si>
  <si>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</si>
  <si>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</si>
  <si>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</si>
  <si>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</si>
  <si>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</si>
  <si>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</si>
  <si>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</si>
  <si>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</si>
  <si>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</si>
  <si>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</si>
  <si>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</si>
  <si>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</si>
  <si>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</si>
  <si>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</si>
  <si>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</si>
  <si>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</si>
  <si>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</si>
  <si>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</si>
  <si>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</si>
  <si>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</si>
  <si>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</si>
  <si>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</si>
  <si>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</si>
  <si>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</si>
  <si>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</si>
  <si>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</si>
  <si>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</si>
  <si>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</si>
  <si>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</si>
  <si>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</si>
  <si>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</si>
  <si>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</si>
  <si>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</si>
  <si>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</si>
  <si>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</si>
  <si>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</si>
  <si>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</si>
  <si>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</si>
  <si>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</si>
  <si>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</si>
  <si>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</si>
  <si>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</si>
  <si>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</si>
  <si>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</si>
  <si>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</si>
  <si>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</si>
  <si>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</si>
  <si>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</si>
  <si>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</si>
  <si>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</si>
  <si>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</si>
  <si>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</si>
  <si>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</si>
  <si>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</si>
  <si>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</si>
  <si>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</si>
  <si>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</si>
  <si>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</si>
  <si>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</si>
  <si>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</si>
  <si>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</si>
  <si>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</si>
  <si>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</si>
  <si>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</si>
  <si>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</si>
  <si>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</si>
  <si>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</si>
  <si>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</si>
  <si>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</si>
  <si>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</si>
  <si>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</si>
  <si>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</si>
  <si>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</si>
  <si>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</si>
  <si>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</si>
  <si>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</si>
  <si>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</si>
  <si>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</si>
  <si>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</si>
  <si>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</si>
  <si>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</si>
  <si>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</si>
  <si>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</si>
  <si>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</si>
  <si>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</si>
  <si>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</si>
  <si>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</si>
  <si>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</si>
  <si>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</si>
  <si>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</si>
  <si>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</si>
  <si>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</si>
  <si>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</si>
  <si>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</si>
  <si>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</si>
  <si>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</si>
  <si>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</si>
  <si>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</si>
  <si>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</si>
  <si>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</si>
  <si>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</si>
  <si>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</si>
  <si>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</si>
  <si>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</si>
  <si>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</si>
  <si>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</si>
  <si>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</si>
  <si>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</si>
  <si>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</si>
  <si>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</si>
  <si>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</si>
  <si>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</si>
  <si>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</si>
  <si>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</si>
  <si>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</si>
  <si>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</si>
  <si>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</si>
  <si>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</si>
  <si>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</si>
  <si>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</si>
  <si>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</si>
  <si>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</si>
  <si>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</si>
  <si>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</si>
  <si>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</si>
  <si>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</si>
  <si>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</si>
  <si>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</si>
  <si>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</si>
  <si>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</si>
  <si>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</si>
  <si>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</si>
  <si>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</si>
  <si>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</si>
  <si>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</si>
  <si>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</si>
  <si>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</si>
  <si>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</si>
  <si>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</si>
  <si>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</si>
  <si>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</si>
  <si>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</si>
  <si>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</si>
  <si>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</si>
  <si>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</si>
  <si>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</si>
  <si>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</si>
  <si>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</si>
  <si>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</si>
  <si>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</si>
  <si>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</si>
  <si>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</si>
  <si>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</si>
  <si>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</si>
  <si>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</si>
  <si>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</si>
  <si>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</si>
  <si>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</si>
  <si>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</si>
  <si>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</si>
  <si>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</si>
  <si>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</si>
  <si>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</si>
  <si>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</si>
  <si>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</si>
  <si>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</si>
  <si>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</si>
  <si>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</si>
  <si>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</si>
  <si>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</si>
  <si>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</si>
  <si>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</si>
  <si>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</si>
  <si>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</si>
  <si>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</si>
  <si>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</si>
  <si>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</si>
  <si>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</si>
  <si>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</si>
  <si>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</si>
  <si>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</si>
  <si>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</si>
  <si>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</si>
  <si>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</si>
  <si>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</si>
  <si>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</si>
  <si>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</si>
  <si>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</si>
  <si>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</si>
  <si>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</si>
  <si>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</si>
  <si>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</si>
  <si>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</si>
  <si>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</si>
  <si>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</si>
  <si>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</si>
  <si>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</si>
  <si>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</si>
  <si>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</si>
  <si>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</si>
  <si>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</si>
  <si>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</si>
  <si>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</si>
  <si>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</si>
  <si>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</si>
  <si>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</si>
  <si>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</si>
  <si>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</si>
  <si>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</si>
  <si>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</si>
  <si>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</si>
  <si>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</si>
  <si>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</si>
  <si>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</si>
  <si>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</si>
  <si>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</si>
  <si>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</si>
  <si>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</si>
  <si>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</si>
  <si>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</si>
  <si>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</si>
  <si>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</si>
  <si>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</si>
  <si>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</si>
  <si>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</si>
  <si>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</si>
  <si>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</si>
  <si>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</si>
  <si>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</si>
  <si>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</si>
  <si>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</si>
  <si>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</si>
  <si>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</si>
  <si>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</si>
  <si>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</si>
  <si>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</si>
  <si>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</si>
  <si>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</si>
  <si>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</si>
  <si>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</si>
  <si>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</si>
  <si>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</si>
  <si>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</si>
  <si>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</si>
  <si>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</si>
  <si>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</si>
  <si>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</si>
  <si>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</si>
  <si>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</si>
  <si>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</si>
  <si>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</si>
  <si>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</si>
  <si>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</si>
  <si>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</si>
  <si>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</si>
  <si>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</si>
  <si>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</si>
  <si>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</si>
  <si>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</si>
  <si>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</si>
  <si>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</si>
  <si>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</si>
  <si>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</si>
  <si>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</si>
  <si>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</si>
  <si>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</si>
  <si>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</si>
  <si>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</si>
  <si>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</si>
  <si>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</si>
  <si>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</si>
  <si>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</si>
  <si>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</si>
  <si>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</si>
  <si>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</si>
  <si>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</si>
  <si>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</si>
  <si>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</si>
  <si>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</si>
  <si>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</si>
  <si>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</si>
  <si>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</si>
  <si>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</si>
  <si>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</si>
  <si>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</si>
  <si>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</si>
  <si>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</si>
  <si>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</si>
  <si>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</si>
  <si>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</si>
  <si>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</si>
  <si>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</si>
  <si>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</si>
  <si>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</si>
  <si>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</si>
  <si>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</si>
  <si>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</si>
  <si>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</si>
  <si>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</si>
  <si>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</si>
  <si>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</si>
  <si>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</si>
  <si>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</si>
  <si>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</si>
  <si>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</si>
  <si>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</si>
  <si>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</si>
  <si>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</si>
  <si>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</si>
  <si>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</si>
  <si>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</si>
  <si>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</si>
  <si>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</si>
  <si>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</si>
  <si>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</si>
  <si>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</si>
  <si>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</si>
  <si>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</si>
  <si>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</si>
  <si>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</si>
  <si>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</si>
  <si>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</si>
  <si>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</si>
  <si>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</si>
  <si>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</si>
  <si>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</si>
  <si>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</si>
  <si>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</si>
  <si>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</si>
  <si>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</si>
  <si>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</si>
  <si>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</si>
  <si>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</si>
  <si>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</si>
  <si>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</si>
  <si>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</si>
  <si>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</si>
  <si>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</si>
  <si>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</si>
  <si>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</si>
  <si>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</si>
  <si>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</si>
  <si>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</si>
  <si>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</si>
  <si>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</si>
  <si>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</si>
  <si>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</si>
  <si>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</si>
  <si>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</si>
  <si>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</si>
  <si>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</si>
  <si>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</si>
  <si>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</si>
  <si>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</si>
  <si>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</si>
  <si>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</si>
  <si>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</si>
  <si>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</si>
  <si>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</si>
  <si>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</si>
  <si>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</si>
  <si>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</si>
  <si>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</si>
  <si>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</si>
  <si>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</si>
  <si>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</si>
  <si>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</si>
  <si>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</si>
  <si>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</si>
  <si>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</si>
  <si>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</si>
  <si>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</si>
  <si>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</si>
  <si>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</si>
  <si>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</si>
  <si>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</si>
  <si>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</si>
  <si>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</si>
  <si>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</si>
  <si>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</si>
  <si>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</si>
  <si>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</si>
  <si>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</si>
  <si>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</si>
  <si>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</si>
  <si>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</si>
  <si>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</si>
  <si>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</si>
  <si>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</si>
  <si>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</si>
  <si>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</si>
  <si>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</si>
  <si>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</si>
  <si>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</si>
  <si>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</si>
  <si>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</si>
  <si>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</si>
  <si>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</si>
  <si>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</si>
  <si>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</si>
  <si>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</si>
  <si>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</si>
  <si>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</si>
  <si>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</si>
  <si>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</si>
  <si>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</si>
  <si>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</si>
  <si>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</si>
  <si>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</si>
  <si>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</si>
  <si>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</si>
  <si>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</si>
  <si>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</si>
  <si>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</si>
  <si>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</si>
  <si>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</si>
  <si>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</si>
  <si>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</si>
  <si>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</si>
  <si>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</si>
  <si>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</si>
  <si>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</si>
  <si>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</si>
  <si>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</si>
  <si>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</si>
  <si>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</si>
  <si>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</si>
  <si>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</si>
  <si>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</si>
  <si>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</si>
  <si>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</si>
  <si>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</si>
  <si>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</si>
  <si>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</si>
  <si>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</si>
  <si>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</si>
  <si>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</si>
  <si>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</si>
  <si>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</si>
  <si>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</si>
  <si>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</si>
  <si>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</si>
  <si>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</si>
  <si>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</si>
  <si>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</si>
  <si>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</si>
  <si>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</si>
  <si>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</si>
  <si>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</si>
  <si>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</si>
  <si>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</si>
  <si>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</si>
  <si>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</si>
  <si>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</si>
  <si>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</si>
  <si>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</si>
  <si>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</si>
  <si>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</si>
  <si>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</si>
  <si>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</si>
  <si>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</si>
  <si>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</si>
  <si>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</si>
  <si>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</si>
  <si>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</si>
  <si>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</si>
  <si>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</si>
  <si>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</si>
  <si>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</si>
  <si>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</si>
  <si>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</si>
  <si>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</si>
  <si>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</si>
  <si>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</si>
  <si>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</si>
  <si>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</si>
  <si>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</si>
  <si>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</si>
  <si>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</si>
  <si>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</si>
  <si>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</si>
  <si>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</si>
  <si>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</si>
  <si>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</si>
  <si>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</si>
  <si>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</si>
  <si>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</si>
  <si>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</si>
  <si>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</si>
  <si>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</si>
  <si>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</si>
  <si>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</si>
  <si>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</si>
  <si>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</si>
  <si>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</si>
  <si>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</si>
  <si>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</si>
  <si>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</si>
  <si>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</si>
  <si>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</si>
  <si>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</si>
  <si>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</si>
  <si>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</si>
  <si>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</si>
  <si>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</si>
  <si>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</si>
  <si>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</si>
  <si>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</si>
  <si>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</si>
  <si>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</si>
  <si>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</si>
  <si>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</si>
  <si>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</si>
  <si>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</si>
  <si>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</si>
  <si>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</si>
  <si>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</si>
  <si>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</si>
  <si>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</si>
  <si>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</si>
  <si>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</si>
  <si>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</si>
  <si>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</si>
  <si>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</si>
  <si>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</si>
  <si>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</si>
  <si>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</si>
  <si>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</si>
  <si>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</si>
  <si>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</si>
  <si>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</si>
  <si>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</si>
  <si>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</si>
  <si>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</si>
  <si>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</si>
  <si>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</si>
  <si>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</si>
  <si>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</si>
  <si>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</si>
  <si>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</si>
  <si>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</si>
  <si>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</si>
  <si>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</si>
  <si>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</si>
  <si>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</si>
  <si>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</si>
  <si>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</si>
  <si>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</si>
  <si>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</si>
  <si>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</si>
  <si>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</si>
  <si>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</si>
  <si>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</si>
  <si>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</si>
  <si>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</si>
  <si>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</si>
  <si>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</si>
  <si>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</si>
  <si>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</si>
  <si>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</si>
  <si>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</si>
  <si>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</si>
  <si>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</si>
  <si>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</si>
  <si>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</si>
  <si>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</si>
  <si>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</si>
  <si>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</si>
  <si>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</si>
  <si>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</si>
  <si>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</si>
  <si>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</si>
  <si>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</si>
  <si>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</si>
  <si>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</si>
  <si>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</si>
  <si>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</si>
  <si>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</si>
  <si>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</si>
  <si>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</si>
  <si>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</si>
  <si>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</si>
  <si>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</si>
  <si>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</si>
  <si>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</si>
  <si>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</si>
  <si>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</si>
  <si>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</si>
  <si>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</si>
  <si>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</si>
  <si>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</si>
  <si>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</si>
  <si>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</si>
  <si>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</si>
  <si>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</si>
  <si>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</si>
  <si>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</si>
  <si>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</si>
  <si>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</si>
  <si>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</si>
  <si>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</si>
  <si>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</si>
  <si>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</si>
  <si>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</si>
  <si>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</si>
  <si>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</si>
  <si>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</si>
  <si>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</si>
  <si>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</si>
  <si>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</si>
  <si>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</si>
  <si>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</si>
  <si>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</si>
  <si>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</si>
  <si>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</si>
  <si>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</si>
  <si>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</si>
  <si>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</si>
  <si>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</si>
  <si>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</si>
  <si>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</si>
  <si>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</si>
  <si>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</si>
  <si>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</si>
  <si>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</si>
  <si>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</si>
  <si>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</si>
  <si>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</si>
  <si>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</si>
  <si>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</si>
  <si>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</si>
  <si>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</si>
  <si>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</si>
  <si>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</si>
  <si>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</si>
  <si>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</si>
  <si>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</si>
  <si>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</si>
  <si>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</si>
  <si>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</si>
  <si>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</si>
  <si>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</si>
  <si>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</si>
  <si>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</si>
  <si>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</si>
  <si>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</si>
  <si>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</si>
  <si>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</si>
  <si>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</si>
  <si>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</si>
  <si>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</si>
  <si>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</si>
  <si>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</si>
  <si>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</si>
  <si>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</si>
  <si>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</si>
  <si>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</si>
  <si>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</si>
  <si>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</si>
  <si>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</si>
  <si>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</si>
  <si>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</si>
  <si>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</si>
  <si>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</si>
  <si>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</si>
  <si>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</si>
  <si>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</si>
  <si>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</si>
  <si>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</si>
  <si>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</si>
  <si>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</si>
  <si>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</si>
  <si>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</si>
  <si>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</si>
  <si>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</si>
  <si>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</si>
  <si>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</si>
  <si>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</si>
  <si>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</si>
  <si>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</si>
  <si>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</si>
  <si>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</si>
  <si>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</si>
  <si>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</si>
  <si>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</si>
  <si>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</si>
  <si>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</si>
  <si>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</si>
  <si>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</si>
  <si>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</si>
  <si>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</si>
  <si>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</si>
  <si>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</si>
  <si>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</si>
  <si>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</si>
  <si>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</si>
  <si>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</si>
  <si>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</si>
  <si>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</si>
  <si>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</si>
  <si>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</si>
  <si>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</si>
  <si>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</si>
  <si>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</si>
  <si>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</si>
  <si>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</si>
  <si>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</si>
  <si>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</si>
  <si>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</si>
  <si>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</si>
  <si>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</si>
  <si>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</si>
  <si>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</si>
  <si>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</si>
  <si>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</si>
  <si>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</si>
  <si>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</si>
  <si>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</si>
  <si>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</si>
  <si>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</si>
  <si>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</si>
  <si>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</si>
  <si>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</si>
  <si>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</si>
  <si>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</si>
  <si>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</si>
  <si>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</si>
  <si>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</si>
  <si>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</si>
  <si>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</si>
  <si>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</si>
  <si>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</si>
  <si>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</si>
  <si>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</si>
  <si>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</si>
  <si>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</si>
  <si>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</si>
  <si>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</si>
  <si>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</si>
  <si>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</si>
  <si>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</si>
  <si>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</si>
  <si>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</si>
  <si>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</si>
  <si>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</si>
  <si>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</si>
  <si>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</si>
  <si>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</si>
  <si>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</si>
  <si>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</si>
  <si>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</si>
  <si>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</si>
  <si>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</si>
  <si>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</si>
  <si>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</si>
  <si>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</si>
  <si>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</si>
  <si>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</si>
  <si>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</si>
  <si>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</si>
  <si>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</si>
  <si>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</si>
  <si>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</si>
  <si>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</si>
  <si>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</si>
  <si>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</si>
  <si>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</si>
  <si>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</si>
  <si>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</si>
  <si>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</si>
  <si>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</si>
  <si>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</si>
  <si>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</si>
  <si>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</si>
  <si>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</si>
  <si>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</si>
  <si>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</si>
  <si>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</si>
  <si>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</si>
  <si>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</si>
  <si>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</si>
  <si>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</si>
  <si>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</si>
  <si>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</si>
  <si>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</si>
  <si>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</si>
  <si>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</si>
  <si>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</si>
  <si>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</si>
  <si>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</si>
  <si>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</si>
  <si>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</si>
  <si>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</si>
  <si>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</si>
  <si>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</si>
  <si>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</si>
  <si>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</si>
  <si>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</si>
  <si>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</si>
  <si>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</si>
  <si>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</si>
  <si>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</si>
  <si>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</si>
  <si>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</si>
  <si>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</si>
  <si>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</si>
  <si>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</si>
  <si>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</si>
  <si>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</si>
  <si>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</si>
  <si>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</si>
  <si>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</si>
  <si>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</si>
  <si>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</si>
  <si>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</si>
  <si>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</si>
  <si>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</si>
  <si>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</si>
  <si>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</si>
  <si>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</si>
  <si>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</si>
  <si>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</si>
  <si>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</si>
  <si>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</si>
  <si>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</si>
  <si>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</si>
  <si>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</si>
  <si>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</si>
  <si>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</si>
  <si>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</si>
  <si>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</si>
  <si>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</si>
  <si>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</si>
  <si>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</si>
  <si>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</si>
  <si>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</si>
  <si>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</si>
  <si>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</si>
  <si>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</si>
  <si>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</si>
  <si>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</si>
  <si>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</si>
  <si>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</si>
  <si>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</si>
  <si>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</si>
  <si>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</si>
  <si>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</si>
  <si>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</si>
  <si>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</si>
  <si>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</si>
  <si>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</si>
  <si>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</si>
  <si>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</si>
  <si>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</si>
  <si>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</si>
  <si>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</si>
  <si>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</si>
  <si>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</si>
  <si>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</si>
  <si>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</si>
  <si>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</si>
  <si>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</si>
  <si>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</si>
  <si>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</si>
  <si>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</si>
  <si>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</si>
  <si>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</si>
  <si>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</si>
  <si>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</si>
  <si>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</si>
  <si>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</si>
  <si>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</si>
  <si>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</si>
  <si>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</si>
  <si>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</si>
  <si>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</si>
  <si>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</si>
  <si>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</si>
  <si>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</si>
  <si>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</si>
  <si>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</si>
  <si>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</si>
  <si>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</si>
  <si>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</si>
  <si>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</si>
  <si>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</si>
  <si>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</si>
  <si>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</si>
  <si>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</si>
  <si>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</si>
  <si>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</si>
  <si>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</si>
  <si>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</si>
  <si>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</si>
  <si>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</si>
  <si>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</si>
  <si>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</si>
  <si>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</si>
  <si>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</si>
  <si>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</si>
  <si>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</si>
  <si>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</si>
  <si>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</si>
  <si>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</si>
  <si>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</si>
  <si>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</si>
  <si>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</si>
  <si>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</si>
  <si>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</si>
  <si>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</si>
  <si>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</si>
  <si>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</si>
  <si>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</si>
  <si>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</si>
  <si>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</si>
  <si>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</si>
  <si>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</si>
  <si>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</si>
  <si>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</si>
  <si>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</si>
  <si>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</si>
  <si>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</si>
  <si>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</si>
  <si>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</si>
  <si>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</si>
  <si>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</si>
  <si>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</si>
  <si>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</si>
  <si>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</si>
  <si>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</si>
  <si>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</si>
  <si>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</si>
  <si>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</si>
  <si>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</si>
  <si>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</si>
  <si>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</si>
  <si>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</si>
  <si>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</si>
  <si>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</si>
  <si>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</si>
  <si>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</si>
  <si>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</si>
  <si>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</si>
  <si>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</si>
  <si>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</si>
  <si>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</si>
  <si>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</si>
  <si>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</si>
  <si>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</si>
  <si>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</si>
  <si>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</si>
  <si>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</si>
  <si>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</si>
  <si>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</si>
  <si>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</si>
  <si>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</si>
  <si>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</si>
  <si>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</si>
  <si>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</si>
  <si>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</si>
  <si>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</si>
  <si>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</si>
  <si>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</si>
  <si>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</si>
  <si>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</si>
  <si>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</si>
  <si>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</si>
  <si>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</si>
  <si>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</si>
  <si>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</si>
  <si>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</si>
  <si>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</si>
  <si>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</si>
  <si>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</si>
  <si>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</si>
  <si>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</si>
  <si>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</si>
  <si>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</si>
  <si>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</si>
  <si>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</si>
  <si>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</si>
  <si>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</si>
  <si>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</si>
  <si>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</si>
  <si>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</si>
  <si>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</si>
  <si>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</si>
  <si>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</si>
  <si>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</si>
  <si>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</si>
  <si>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</si>
  <si>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</si>
  <si>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</si>
  <si>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</si>
  <si>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</si>
  <si>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</si>
  <si>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</si>
  <si>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</si>
  <si>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</si>
  <si>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</si>
  <si>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</si>
  <si>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</si>
  <si>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</si>
  <si>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</si>
  <si>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</si>
  <si>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</si>
  <si>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</si>
  <si>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</si>
  <si>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</si>
  <si>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</si>
  <si>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</si>
  <si>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</si>
  <si>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</si>
  <si>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</si>
  <si>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</si>
  <si>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</si>
  <si>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</si>
  <si>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</si>
  <si>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</si>
  <si>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</si>
  <si>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</si>
  <si>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</si>
  <si>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</si>
  <si>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</si>
  <si>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</si>
  <si>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</si>
  <si>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</si>
  <si>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</si>
  <si>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</si>
  <si>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</si>
  <si>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</si>
  <si>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</si>
  <si>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</si>
  <si>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</si>
  <si>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</si>
  <si>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</si>
  <si>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</si>
  <si>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</si>
  <si>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</si>
  <si>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</si>
  <si>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</si>
  <si>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</si>
  <si>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</si>
  <si>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</si>
  <si>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</si>
  <si>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</si>
  <si>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</si>
  <si>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</si>
  <si>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</si>
  <si>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</si>
  <si>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</si>
  <si>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</si>
  <si>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</si>
  <si>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</si>
  <si>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</si>
  <si>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</si>
  <si>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</si>
  <si>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</si>
  <si>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</si>
  <si>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</si>
  <si>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</si>
  <si>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</si>
  <si>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</si>
  <si>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</si>
  <si>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</si>
  <si>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</si>
  <si>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</si>
  <si>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</si>
  <si>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</si>
  <si>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</si>
  <si>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</si>
  <si>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</si>
  <si>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</si>
  <si>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</si>
  <si>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</si>
  <si>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</si>
  <si>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</si>
  <si>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</si>
  <si>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</si>
  <si>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</si>
  <si>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</si>
  <si>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</si>
  <si>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</si>
  <si>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</si>
  <si>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</si>
  <si>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</si>
  <si>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</si>
  <si>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</si>
  <si>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</si>
  <si>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</si>
  <si>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</si>
  <si>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</si>
  <si>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</si>
  <si>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</si>
  <si>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</si>
  <si>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</si>
  <si>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</si>
  <si>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</si>
  <si>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</si>
  <si>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</si>
  <si>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</si>
  <si>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</si>
  <si>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</si>
  <si>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</si>
  <si>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</si>
  <si>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</si>
  <si>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</si>
  <si>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</si>
  <si>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</si>
  <si>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</si>
  <si>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</si>
  <si>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</si>
  <si>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</si>
  <si>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</si>
  <si>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</si>
  <si>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</si>
  <si>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</si>
  <si>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</si>
  <si>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</si>
  <si>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</si>
  <si>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</si>
  <si>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</si>
  <si>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</si>
  <si>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</si>
  <si>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</si>
  <si>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</si>
  <si>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</si>
  <si>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</si>
  <si>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</si>
  <si>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</si>
  <si>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</si>
  <si>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</si>
  <si>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</si>
  <si>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</si>
  <si>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</si>
  <si>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</si>
  <si>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</si>
  <si>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</si>
  <si>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</si>
  <si>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</si>
  <si>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</si>
  <si>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</si>
  <si>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</si>
  <si>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</si>
  <si>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</si>
  <si>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</si>
  <si>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</si>
  <si>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</si>
  <si>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</si>
  <si>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</si>
  <si>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</si>
  <si>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</si>
  <si>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</si>
  <si>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</si>
  <si>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</si>
  <si>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</si>
  <si>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</si>
  <si>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</si>
  <si>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</si>
  <si>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</si>
  <si>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</si>
  <si>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</si>
  <si>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</si>
  <si>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</si>
  <si>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</si>
  <si>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</si>
  <si>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</si>
  <si>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</si>
  <si>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</si>
  <si>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</si>
  <si>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</si>
  <si>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</si>
  <si>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</si>
  <si>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</si>
  <si>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</si>
  <si>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</si>
  <si>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</si>
  <si>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</si>
  <si>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</si>
  <si>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</si>
  <si>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</si>
  <si>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</si>
  <si>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</si>
  <si>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</si>
  <si>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</si>
  <si>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</si>
  <si>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</si>
  <si>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</si>
  <si>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</si>
  <si>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</si>
  <si>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</si>
  <si>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</si>
  <si>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</si>
  <si>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</si>
  <si>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</si>
  <si>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</si>
  <si>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</si>
  <si>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</si>
  <si>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</si>
  <si>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</si>
  <si>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</si>
  <si>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</si>
  <si>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</si>
  <si>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</si>
  <si>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</si>
  <si>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</si>
  <si>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</si>
  <si>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</si>
  <si>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</si>
  <si>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</si>
  <si>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</si>
  <si>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</si>
  <si>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</si>
  <si>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</si>
  <si>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</si>
  <si>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</si>
  <si>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</si>
  <si>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</si>
  <si>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</si>
  <si>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</si>
  <si>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</si>
  <si>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</si>
  <si>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</si>
  <si>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</si>
  <si>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</si>
  <si>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</si>
  <si>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</si>
  <si>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</si>
  <si>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</si>
  <si>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</si>
  <si>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</si>
  <si>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</si>
  <si>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</si>
  <si>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</si>
  <si>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</si>
  <si>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</si>
  <si>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</si>
  <si>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</si>
  <si>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</si>
  <si>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</si>
  <si>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</si>
  <si>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</si>
  <si>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</si>
  <si>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</si>
  <si>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</si>
  <si>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</si>
  <si>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</si>
  <si>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</si>
  <si>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</si>
  <si>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</si>
  <si>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</si>
  <si>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</si>
  <si>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</si>
  <si>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</si>
  <si>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</si>
  <si>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</si>
  <si>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</si>
  <si>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</si>
  <si>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</si>
  <si>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</si>
  <si>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</si>
  <si>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</si>
  <si>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</si>
  <si>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</si>
  <si>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</si>
  <si>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</si>
  <si>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</si>
  <si>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</si>
  <si>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</si>
  <si>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</si>
  <si>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</si>
  <si>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</si>
  <si>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</si>
  <si>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</si>
  <si>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</si>
  <si>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</si>
  <si>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</si>
  <si>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</si>
  <si>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</si>
  <si>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</si>
  <si>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</si>
  <si>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</si>
  <si>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</si>
  <si>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</si>
  <si>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</si>
  <si>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</si>
  <si>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</si>
  <si>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</si>
  <si>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</si>
  <si>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</si>
  <si>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</si>
  <si>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</si>
  <si>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</si>
  <si>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</si>
  <si>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</si>
  <si>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</si>
  <si>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</si>
  <si>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</si>
  <si>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</si>
  <si>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</si>
  <si>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</si>
  <si>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</si>
  <si>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</si>
  <si>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</si>
  <si>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</si>
  <si>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</si>
  <si>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</si>
  <si>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</si>
  <si>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</si>
  <si>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</si>
  <si>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</si>
  <si>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</si>
  <si>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</si>
  <si>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</si>
  <si>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</si>
  <si>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</si>
  <si>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</si>
  <si>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</si>
  <si>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</si>
  <si>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</si>
  <si>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</si>
  <si>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</si>
  <si>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</si>
  <si>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</si>
  <si>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</si>
  <si>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</si>
  <si>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</si>
  <si>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</si>
  <si>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</si>
  <si>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</si>
  <si>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</si>
  <si>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</si>
  <si>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</si>
  <si>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</si>
  <si>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</si>
  <si>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</si>
  <si>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</si>
  <si>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</si>
  <si>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</si>
  <si>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</si>
  <si>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</si>
  <si>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</si>
  <si>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</si>
  <si>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</si>
  <si>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</si>
  <si>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</si>
  <si>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</si>
  <si>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</si>
  <si>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</si>
  <si>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</si>
  <si>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</si>
  <si>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</si>
  <si>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</si>
  <si>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</si>
  <si>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</si>
  <si>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</si>
  <si>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</si>
  <si>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</si>
  <si>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</si>
  <si>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</si>
  <si>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</si>
  <si>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</si>
  <si>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</si>
  <si>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</si>
  <si>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</si>
  <si>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</si>
  <si>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</si>
  <si>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</si>
  <si>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</si>
  <si>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</si>
  <si>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</si>
  <si>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</si>
  <si>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</si>
  <si>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</si>
  <si>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</si>
  <si>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</si>
  <si>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</si>
  <si>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</si>
  <si>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</si>
  <si>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</si>
  <si>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</si>
  <si>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</si>
  <si>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</si>
  <si>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</si>
  <si>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</si>
  <si>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</si>
  <si>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</si>
  <si>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</si>
  <si>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</si>
  <si>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</si>
  <si>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</si>
  <si>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</si>
  <si>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</si>
  <si>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</si>
  <si>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</si>
  <si>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</si>
  <si>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</si>
  <si>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</si>
  <si>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</si>
  <si>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</si>
  <si>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</si>
  <si>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</si>
  <si>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</si>
  <si>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</si>
  <si>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</si>
  <si>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</si>
  <si>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</si>
  <si>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</si>
  <si>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</si>
  <si>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</si>
  <si>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</si>
  <si>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</si>
  <si>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</si>
  <si>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</si>
  <si>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</si>
  <si>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</si>
  <si>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</si>
  <si>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</si>
  <si>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</si>
  <si>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</si>
  <si>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</si>
  <si>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</si>
  <si>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</si>
  <si>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</si>
  <si>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</si>
  <si>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</si>
  <si>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</si>
  <si>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</si>
  <si>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</si>
  <si>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</si>
  <si>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</si>
  <si>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</si>
  <si>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</si>
  <si>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</si>
  <si>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</si>
  <si>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</si>
  <si>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</si>
  <si>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</si>
  <si>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</si>
  <si>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</si>
  <si>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</si>
  <si>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</si>
  <si>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</si>
  <si>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</si>
  <si>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</si>
  <si>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</si>
  <si>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</si>
  <si>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</si>
  <si>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</si>
  <si>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</si>
  <si>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</si>
  <si>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</si>
  <si>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</si>
  <si>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</si>
  <si>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</si>
  <si>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</si>
  <si>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</si>
  <si>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</si>
  <si>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</si>
  <si>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</si>
  <si>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</si>
  <si>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</si>
  <si>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</si>
  <si>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</si>
  <si>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</si>
  <si>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</si>
  <si>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</si>
  <si>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</si>
  <si>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</si>
  <si>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</si>
  <si>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</si>
  <si>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</si>
  <si>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</si>
  <si>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</si>
  <si>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</si>
  <si>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</si>
  <si>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</si>
  <si>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</si>
  <si>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</si>
  <si>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</si>
  <si>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</si>
  <si>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</si>
  <si>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</si>
  <si>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</si>
  <si>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</si>
  <si>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</si>
  <si>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</si>
  <si>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</si>
  <si>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</si>
  <si>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</si>
  <si>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</si>
  <si>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</si>
  <si>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</si>
  <si>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</si>
  <si>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</si>
  <si>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</si>
  <si>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</si>
  <si>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</si>
  <si>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</si>
  <si>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</si>
  <si>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</si>
  <si>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</si>
  <si>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</si>
  <si>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</si>
  <si>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</si>
  <si>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</si>
  <si>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</si>
  <si>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</si>
  <si>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</si>
  <si>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</si>
  <si>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</si>
  <si>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</si>
  <si>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</si>
  <si>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</si>
  <si>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</si>
  <si>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</si>
  <si>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</si>
  <si>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</si>
  <si>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</si>
  <si>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</si>
  <si>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</si>
  <si>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</si>
  <si>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</si>
  <si>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</si>
  <si>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</si>
  <si>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</si>
  <si>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</si>
  <si>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</si>
  <si>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</si>
  <si>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</si>
  <si>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</si>
  <si>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</si>
  <si>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</si>
  <si>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</si>
  <si>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</si>
  <si>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</si>
  <si>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</si>
  <si>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</si>
  <si>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</si>
  <si>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</si>
  <si>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</si>
  <si>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</si>
  <si>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</si>
  <si>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</si>
  <si>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</si>
  <si>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</si>
  <si>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</si>
  <si>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</si>
  <si>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</si>
  <si>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</si>
  <si>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</si>
  <si>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</si>
  <si>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</si>
  <si>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</si>
  <si>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</si>
  <si>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</si>
  <si>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</si>
  <si>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</si>
  <si>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</si>
  <si>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</si>
  <si>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</si>
  <si>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</si>
  <si>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</si>
  <si>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</si>
  <si>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</si>
  <si>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</si>
  <si>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</si>
  <si>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</si>
  <si>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</si>
  <si>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</si>
  <si>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</si>
  <si>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</si>
  <si>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</si>
  <si>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</si>
  <si>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</si>
  <si>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</si>
  <si>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</si>
  <si>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</si>
  <si>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</si>
  <si>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</si>
  <si>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</si>
  <si>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</si>
  <si>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</si>
  <si>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</si>
  <si>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</si>
  <si>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</si>
  <si>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</si>
  <si>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</si>
  <si>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</si>
  <si>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</si>
  <si>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</si>
  <si>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</si>
  <si>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</si>
  <si>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</si>
  <si>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</si>
  <si>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</si>
  <si>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</si>
  <si>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</si>
  <si>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</si>
  <si>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</si>
  <si>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</si>
  <si>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</si>
  <si>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</si>
  <si>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</si>
  <si>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</si>
  <si>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</si>
  <si>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</si>
  <si>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</si>
  <si>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</si>
  <si>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</si>
  <si>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</si>
  <si>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</si>
  <si>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</si>
  <si>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</si>
  <si>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</si>
  <si>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</si>
  <si>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</si>
  <si>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</si>
  <si>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</si>
  <si>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</si>
  <si>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</si>
  <si>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</si>
  <si>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</si>
  <si>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</si>
  <si>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</si>
  <si>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</si>
  <si>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</si>
  <si>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</si>
  <si>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</si>
  <si>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</si>
  <si>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</si>
  <si>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</si>
  <si>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</si>
  <si>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</si>
  <si>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</si>
  <si>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</si>
  <si>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</si>
  <si>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</si>
  <si>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</si>
  <si>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</si>
  <si>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</si>
  <si>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</si>
  <si>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</si>
  <si>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</si>
  <si>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</si>
  <si>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</si>
  <si>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</si>
  <si>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</si>
  <si>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</si>
  <si>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</si>
  <si>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</si>
  <si>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</si>
  <si>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</si>
  <si>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</si>
  <si>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</si>
  <si>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</si>
  <si>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</si>
  <si>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</si>
  <si>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</si>
  <si>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</si>
  <si>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</si>
  <si>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</si>
  <si>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</si>
  <si>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</si>
  <si>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</si>
  <si>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</si>
  <si>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</si>
  <si>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</si>
  <si>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</si>
  <si>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</si>
  <si>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</si>
  <si>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</si>
  <si>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</si>
  <si>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</si>
  <si>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</si>
  <si>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</si>
  <si>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</si>
  <si>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</si>
  <si>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</si>
  <si>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</si>
  <si>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</si>
  <si>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</si>
  <si>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</si>
  <si>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</si>
  <si>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</si>
  <si>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</si>
  <si>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</si>
  <si>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</si>
  <si>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</si>
  <si>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</si>
  <si>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</si>
  <si>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</si>
  <si>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</si>
  <si>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</si>
  <si>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</si>
  <si>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</si>
  <si>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</si>
  <si>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</si>
  <si>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</si>
  <si>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</si>
  <si>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</si>
  <si>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</si>
  <si>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</si>
  <si>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</si>
  <si>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</si>
  <si>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</si>
  <si>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</si>
  <si>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</si>
  <si>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</si>
  <si>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</si>
  <si>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</si>
  <si>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</si>
  <si>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</si>
  <si>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</si>
  <si>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</si>
  <si>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</si>
  <si>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</si>
  <si>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</si>
  <si>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</si>
  <si>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</si>
  <si>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</si>
  <si>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</si>
  <si>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</si>
  <si>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</si>
  <si>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</si>
  <si>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</si>
  <si>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</si>
  <si>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</si>
  <si>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</si>
  <si>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</si>
  <si>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</si>
  <si>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</si>
  <si>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</si>
  <si>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</si>
  <si>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</si>
  <si>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</si>
  <si>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</si>
  <si>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</si>
  <si>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</si>
  <si>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</si>
  <si>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</si>
  <si>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</si>
  <si>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</si>
  <si>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</si>
  <si>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</si>
  <si>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</si>
  <si>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</si>
  <si>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</si>
  <si>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</si>
  <si>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</si>
  <si>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</si>
  <si>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</si>
  <si>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</si>
  <si>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</si>
  <si>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</si>
  <si>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</si>
  <si>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</si>
  <si>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</si>
  <si>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</si>
  <si>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</si>
  <si>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</si>
  <si>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</si>
  <si>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</si>
  <si>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</si>
  <si>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</si>
  <si>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</si>
  <si>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</si>
  <si>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</si>
  <si>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</si>
  <si>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</si>
  <si>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</si>
  <si>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</si>
  <si>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</si>
  <si>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</si>
  <si>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</si>
  <si>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</si>
  <si>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</si>
  <si>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</si>
  <si>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</si>
  <si>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</si>
  <si>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</si>
  <si>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</si>
  <si>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</si>
  <si>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</si>
  <si>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</si>
  <si>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</si>
  <si>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</si>
  <si>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</si>
  <si>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</si>
  <si>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</si>
  <si>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</si>
  <si>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</si>
  <si>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</si>
  <si>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</si>
  <si>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</si>
  <si>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</si>
  <si>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</si>
  <si>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</si>
  <si>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</si>
  <si>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</si>
  <si>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</si>
  <si>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</si>
  <si>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</si>
  <si>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</si>
  <si>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</si>
  <si>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</si>
  <si>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</si>
  <si>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</si>
  <si>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</si>
  <si>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</si>
  <si>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</si>
  <si>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</si>
  <si>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</si>
  <si>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</si>
  <si>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</si>
  <si>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</si>
  <si>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</si>
  <si>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</si>
  <si>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</si>
  <si>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</si>
  <si>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</si>
  <si>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</si>
  <si>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</si>
  <si>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</si>
  <si>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</si>
  <si>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</si>
  <si>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</si>
  <si>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</si>
  <si>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</si>
  <si>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</si>
  <si>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</si>
  <si>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</si>
  <si>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</si>
  <si>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</si>
  <si>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</si>
  <si>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</si>
  <si>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</si>
  <si>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</si>
  <si>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</si>
  <si>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</si>
  <si>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</si>
  <si>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</si>
  <si>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</si>
  <si>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</si>
  <si>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</si>
  <si>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</si>
  <si>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</si>
  <si>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</si>
  <si>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</si>
  <si>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</si>
  <si>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</si>
  <si>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</si>
  <si>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</si>
  <si>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</si>
  <si>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</si>
  <si>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</si>
  <si>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</si>
  <si>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</si>
  <si>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</si>
  <si>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</si>
  <si>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</si>
  <si>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</si>
  <si>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</si>
  <si>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</si>
  <si>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</si>
  <si>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</si>
  <si>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</si>
  <si>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</si>
  <si>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</si>
  <si>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</si>
  <si>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</si>
  <si>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</si>
  <si>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</si>
  <si>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</si>
  <si>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</si>
  <si>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</si>
  <si>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</si>
  <si>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</si>
  <si>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</si>
  <si>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</si>
  <si>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</si>
  <si>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</si>
  <si>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</si>
  <si>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</si>
  <si>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</si>
  <si>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</si>
  <si>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</si>
  <si>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</si>
  <si>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</si>
  <si>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</si>
  <si>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</si>
  <si>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</si>
  <si>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</si>
  <si>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</si>
  <si>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</si>
  <si>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</si>
  <si>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</si>
  <si>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</si>
  <si>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</si>
  <si>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</si>
  <si>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</si>
  <si>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</si>
  <si>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</si>
  <si>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</si>
  <si>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</si>
  <si>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</si>
  <si>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</si>
  <si>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</si>
  <si>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</si>
  <si>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</si>
  <si>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</si>
  <si>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</si>
  <si>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</si>
  <si>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</si>
  <si>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</si>
  <si>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</si>
  <si>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</si>
  <si>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</si>
  <si>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</si>
  <si>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</si>
  <si>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</si>
  <si>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</si>
  <si>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</si>
  <si>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</si>
  <si>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</si>
  <si>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</si>
  <si>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</si>
  <si>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</si>
  <si>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</si>
  <si>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</si>
  <si>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</si>
  <si>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</si>
  <si>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</si>
  <si>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</si>
  <si>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</si>
  <si>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</si>
  <si>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</si>
  <si>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</si>
  <si>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</si>
  <si>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</si>
  <si>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</si>
  <si>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</si>
  <si>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</si>
  <si>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</si>
  <si>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</si>
  <si>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</si>
  <si>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</si>
  <si>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</si>
  <si>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</si>
  <si>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</si>
  <si>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</si>
  <si>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</si>
  <si>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</si>
  <si>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</si>
  <si>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</si>
  <si>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</si>
  <si>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</si>
  <si>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</si>
  <si>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</si>
  <si>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</si>
  <si>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</si>
  <si>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</si>
  <si>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</si>
  <si>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</si>
  <si>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</si>
  <si>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</si>
  <si>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</si>
  <si>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</si>
  <si>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</si>
  <si>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</si>
  <si>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</si>
  <si>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</si>
  <si>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</si>
  <si>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</si>
  <si>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</si>
  <si>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</si>
  <si>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</si>
  <si>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</si>
  <si>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</si>
  <si>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</si>
  <si>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</si>
  <si>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</si>
  <si>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</si>
  <si>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</si>
  <si>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</si>
  <si>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</si>
  <si>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</si>
  <si>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</si>
  <si>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</si>
  <si>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</si>
  <si>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</si>
  <si>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</si>
  <si>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</si>
  <si>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</si>
  <si>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</si>
  <si>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</si>
  <si>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</si>
  <si>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</si>
  <si>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</si>
  <si>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</si>
  <si>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</si>
  <si>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</si>
  <si>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</si>
  <si>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</si>
  <si>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</si>
  <si>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</si>
  <si>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</si>
  <si>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</si>
  <si>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</si>
  <si>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</si>
  <si>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</si>
  <si>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</si>
  <si>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</si>
  <si>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</si>
  <si>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</si>
  <si>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</si>
  <si>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</si>
  <si>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</si>
  <si>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</si>
  <si>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</si>
  <si>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</si>
  <si>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</si>
  <si>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</si>
  <si>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</si>
  <si>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</si>
  <si>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</si>
  <si>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</si>
  <si>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</si>
  <si>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</si>
  <si>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</si>
  <si>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</si>
  <si>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</si>
  <si>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</si>
  <si>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</si>
  <si>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</si>
  <si>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</si>
  <si>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</si>
  <si>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</si>
  <si>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</si>
  <si>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</si>
  <si>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</si>
  <si>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</si>
  <si>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</si>
  <si>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</si>
  <si>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</si>
  <si>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</si>
  <si>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</si>
  <si>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</si>
  <si>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</si>
  <si>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</si>
  <si>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</si>
  <si>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</si>
  <si>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</si>
  <si>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</si>
  <si>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</si>
  <si>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</si>
  <si>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</si>
  <si>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</si>
  <si>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</si>
  <si>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</si>
  <si>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</si>
  <si>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</si>
  <si>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</si>
  <si>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</si>
  <si>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</si>
  <si>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</si>
  <si>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</si>
  <si>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</si>
  <si>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</si>
  <si>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</si>
  <si>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</si>
  <si>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</si>
  <si>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</si>
  <si>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</si>
  <si>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</si>
  <si>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</si>
  <si>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</si>
  <si>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</si>
  <si>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</si>
  <si>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</si>
  <si>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</si>
  <si>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</si>
  <si>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</si>
  <si>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</si>
  <si>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</si>
  <si>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</si>
  <si>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</si>
  <si>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</si>
  <si>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</si>
  <si>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</si>
  <si>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</si>
  <si>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</si>
  <si>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</si>
  <si>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</si>
  <si>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</si>
  <si>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</si>
  <si>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</si>
  <si>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</si>
  <si>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</si>
  <si>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</si>
  <si>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</si>
  <si>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</si>
  <si>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</si>
  <si>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</si>
  <si>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</si>
  <si>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</si>
  <si>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</si>
  <si>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</si>
  <si>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</si>
  <si>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</si>
  <si>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</si>
  <si>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</si>
  <si>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</si>
  <si>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</si>
  <si>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</si>
  <si>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</si>
  <si>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</si>
  <si>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</si>
  <si>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</si>
  <si>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</si>
  <si>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</si>
  <si>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</si>
  <si>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</si>
  <si>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</si>
  <si>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</si>
  <si>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</si>
  <si>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</si>
  <si>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</si>
  <si>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</si>
  <si>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</si>
  <si>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</si>
  <si>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</si>
  <si>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</si>
  <si>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</si>
  <si>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</si>
  <si>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</si>
  <si>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</si>
  <si>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</si>
  <si>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</si>
  <si>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</si>
  <si>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</si>
  <si>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</si>
  <si>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</si>
  <si>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</si>
  <si>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</si>
  <si>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</si>
  <si>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</si>
  <si>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</si>
  <si>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</si>
  <si>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</si>
  <si>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</si>
  <si>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</si>
  <si>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</si>
  <si>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</si>
  <si>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</si>
  <si>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</si>
  <si>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</si>
  <si>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</si>
  <si>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</si>
  <si>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</si>
  <si>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</si>
  <si>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</si>
  <si>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</si>
  <si>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</si>
  <si>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</si>
  <si>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</si>
  <si>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</si>
  <si>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</si>
  <si>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</si>
  <si>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</si>
  <si>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</si>
  <si>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</si>
  <si>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</si>
  <si>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</si>
  <si>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</si>
  <si>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</si>
  <si>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</si>
  <si>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</si>
  <si>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</si>
  <si>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</si>
  <si>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</si>
  <si>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</si>
  <si>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</si>
  <si>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</si>
  <si>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</si>
  <si>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</si>
  <si>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</si>
  <si>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</si>
  <si>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</si>
  <si>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</si>
  <si>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</si>
  <si>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</si>
  <si>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</si>
  <si>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</si>
  <si>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</si>
  <si>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</si>
  <si>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</si>
  <si>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</si>
  <si>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</si>
  <si>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</si>
  <si>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</si>
  <si>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</si>
  <si>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</si>
  <si>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</si>
  <si>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</si>
  <si>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</si>
  <si>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</si>
  <si>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</si>
  <si>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</si>
  <si>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</si>
  <si>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</si>
  <si>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</si>
  <si>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</si>
  <si>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</si>
  <si>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</si>
  <si>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</si>
  <si>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</si>
  <si>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</si>
  <si>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</si>
  <si>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</si>
  <si>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</si>
  <si>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</si>
  <si>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</si>
  <si>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</si>
  <si>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</si>
  <si>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</si>
  <si>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</si>
  <si>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</si>
  <si>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</si>
  <si>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</si>
  <si>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</si>
  <si>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</si>
  <si>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</si>
  <si>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</si>
  <si>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</si>
  <si>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</si>
  <si>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</si>
  <si>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</si>
  <si>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</si>
  <si>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</si>
  <si>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</si>
  <si>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</si>
  <si>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</si>
  <si>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</si>
  <si>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</si>
  <si>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</si>
  <si>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</si>
  <si>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</si>
  <si>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</si>
  <si>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</si>
  <si>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</si>
  <si>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</si>
  <si>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</si>
  <si>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</si>
  <si>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</si>
  <si>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</si>
  <si>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</si>
  <si>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</si>
  <si>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</si>
  <si>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</si>
  <si>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</si>
  <si>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</si>
  <si>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</si>
  <si>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</si>
  <si>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</si>
  <si>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</si>
  <si>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</si>
  <si>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</si>
  <si>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</si>
  <si>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</si>
  <si>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</si>
  <si>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</si>
  <si>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</si>
  <si>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</si>
  <si>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</si>
  <si>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</si>
  <si>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</si>
  <si>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</si>
  <si>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</si>
  <si>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</si>
  <si>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</si>
  <si>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</si>
  <si>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</si>
  <si>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</si>
  <si>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</si>
  <si>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</si>
  <si>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</si>
  <si>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</si>
  <si>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</si>
  <si>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</si>
  <si>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</si>
  <si>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</si>
  <si>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</si>
  <si>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</si>
  <si>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</si>
  <si>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</si>
  <si>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</si>
  <si>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</si>
  <si>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</si>
  <si>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</si>
  <si>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</si>
  <si>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</si>
  <si>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</si>
  <si>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</si>
  <si>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</si>
  <si>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</si>
  <si>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</si>
  <si>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</si>
  <si>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</si>
  <si>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</si>
  <si>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</si>
  <si>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</si>
  <si>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</si>
  <si>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</si>
  <si>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</si>
  <si>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</si>
  <si>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</si>
  <si>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</si>
  <si>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</si>
  <si>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</si>
  <si>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</si>
  <si>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</si>
  <si>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</si>
  <si>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</si>
  <si>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</si>
  <si>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</si>
  <si>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</si>
  <si>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</si>
  <si>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</si>
  <si>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</si>
  <si>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</si>
  <si>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</si>
  <si>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</si>
  <si>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</si>
  <si>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</si>
  <si>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</si>
  <si>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</si>
  <si>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</si>
  <si>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</si>
  <si>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</si>
  <si>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</si>
  <si>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</si>
  <si>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</si>
  <si>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</si>
  <si>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</si>
  <si>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</si>
  <si>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</si>
  <si>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</si>
  <si>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</si>
  <si>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</si>
  <si>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</si>
  <si>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</si>
  <si>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</si>
  <si>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</si>
  <si>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</si>
  <si>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</si>
  <si>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</si>
  <si>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</si>
  <si>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</si>
  <si>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</si>
  <si>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</si>
  <si>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</si>
  <si>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</si>
  <si>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</si>
  <si>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</si>
  <si>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</si>
  <si>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</si>
  <si>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</si>
  <si>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</si>
  <si>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</si>
  <si>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</si>
  <si>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</si>
  <si>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</si>
  <si>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</si>
  <si>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</si>
  <si>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</si>
  <si>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</si>
  <si>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</si>
  <si>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</si>
  <si>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</si>
  <si>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</si>
  <si>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</si>
  <si>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</si>
  <si>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</si>
  <si>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</si>
  <si>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</si>
  <si>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</si>
  <si>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</si>
  <si>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</si>
  <si>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</si>
  <si>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</si>
  <si>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</si>
  <si>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</si>
  <si>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</si>
  <si>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</si>
  <si>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</si>
  <si>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</si>
  <si>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</si>
  <si>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</si>
  <si>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</si>
  <si>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</si>
  <si>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</si>
  <si>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</si>
  <si>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</si>
  <si>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</si>
  <si>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</si>
  <si>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</si>
  <si>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</si>
  <si>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</si>
  <si>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</si>
  <si>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</si>
  <si>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</si>
  <si>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</si>
  <si>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</si>
  <si>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</si>
  <si>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</si>
  <si>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</si>
  <si>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</si>
  <si>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</si>
  <si>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</si>
  <si>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</si>
  <si>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</si>
  <si>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</si>
  <si>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</si>
  <si>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</si>
  <si>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</si>
  <si>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</si>
  <si>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</si>
  <si>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</si>
  <si>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</si>
  <si>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</si>
  <si>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</si>
  <si>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</si>
  <si>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</si>
  <si>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</si>
  <si>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</si>
  <si>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</si>
  <si>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</si>
  <si>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</si>
  <si>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</si>
  <si>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</si>
  <si>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</si>
  <si>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</si>
  <si>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</si>
  <si>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</si>
  <si>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</si>
  <si>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</si>
  <si>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</si>
  <si>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</si>
  <si>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</si>
  <si>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</si>
  <si>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</si>
  <si>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</si>
  <si>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</si>
  <si>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</si>
  <si>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</si>
  <si>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</si>
  <si>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</si>
  <si>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</si>
  <si>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</si>
  <si>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</si>
  <si>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</si>
  <si>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</si>
  <si>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</si>
  <si>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</si>
  <si>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</si>
  <si>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</si>
  <si>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</si>
  <si>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</si>
  <si>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</si>
  <si>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</si>
  <si>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</si>
  <si>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</si>
  <si>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</si>
  <si>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</si>
  <si>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</si>
  <si>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</si>
  <si>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</si>
  <si>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</si>
  <si>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</si>
  <si>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</si>
  <si>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</si>
  <si>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</si>
  <si>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</si>
  <si>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</si>
  <si>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</si>
  <si>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</si>
  <si>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</si>
  <si>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</si>
  <si>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</si>
  <si>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</si>
  <si>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</si>
  <si>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</si>
  <si>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</si>
  <si>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</si>
  <si>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</si>
  <si>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</si>
  <si>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</si>
  <si>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</si>
  <si>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</si>
  <si>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</si>
  <si>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</si>
  <si>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</si>
  <si>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</si>
  <si>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</si>
  <si>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</si>
  <si>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</si>
  <si>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</si>
  <si>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</si>
  <si>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</si>
  <si>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</si>
  <si>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</si>
  <si>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</si>
  <si>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</si>
  <si>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</si>
  <si>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</si>
  <si>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</si>
  <si>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</si>
  <si>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</si>
  <si>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</si>
  <si>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</si>
  <si>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</si>
  <si>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</si>
  <si>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</si>
  <si>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</si>
  <si>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</si>
  <si>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</si>
  <si>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</si>
  <si>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</si>
  <si>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</si>
  <si>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</si>
  <si>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</si>
  <si>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</si>
  <si>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</si>
  <si>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</si>
  <si>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</si>
  <si>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</si>
  <si>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</si>
  <si>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</si>
  <si>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</si>
  <si>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</si>
  <si>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</si>
  <si>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</si>
  <si>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</si>
  <si>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</si>
  <si>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</si>
  <si>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</si>
  <si>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</si>
  <si>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</si>
  <si>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</si>
  <si>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</si>
  <si>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</si>
  <si>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</si>
  <si>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</si>
  <si>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</si>
  <si>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</si>
  <si>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</si>
  <si>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</si>
  <si>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</si>
  <si>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</si>
  <si>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</si>
  <si>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</si>
  <si>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</si>
  <si>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</si>
  <si>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</si>
  <si>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</si>
  <si>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</si>
  <si>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</si>
  <si>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</si>
  <si>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</si>
  <si>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</si>
  <si>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</si>
  <si>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</si>
  <si>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</si>
  <si>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</si>
  <si>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</si>
  <si>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</si>
  <si>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</si>
  <si>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</si>
  <si>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</si>
  <si>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</si>
  <si>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</si>
  <si>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</si>
  <si>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</si>
  <si>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</si>
  <si>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</si>
  <si>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</si>
  <si>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</si>
  <si>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</si>
  <si>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</si>
  <si>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</si>
  <si>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</si>
  <si>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</si>
  <si>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</si>
  <si>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</si>
  <si>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</si>
  <si>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</si>
  <si>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</si>
  <si>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</si>
  <si>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</si>
  <si>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</si>
  <si>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</si>
  <si>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</si>
  <si>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</si>
  <si>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</si>
  <si>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</si>
  <si>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</si>
  <si>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</si>
  <si>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</si>
  <si>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</si>
  <si>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</si>
  <si>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</si>
  <si>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</si>
  <si>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</si>
  <si>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</si>
  <si>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</si>
  <si>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</si>
  <si>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</si>
  <si>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</si>
  <si>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</si>
  <si>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</si>
  <si>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</si>
  <si>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</si>
  <si>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</si>
  <si>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</si>
  <si>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</si>
  <si>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</si>
  <si>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</si>
  <si>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</si>
  <si>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</si>
  <si>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</si>
  <si>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</si>
  <si>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</si>
  <si>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</si>
  <si>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</si>
  <si>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</si>
  <si>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</si>
  <si>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</si>
  <si>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</si>
  <si>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</si>
  <si>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</si>
  <si>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</si>
  <si>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</si>
  <si>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</si>
  <si>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</si>
  <si>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</si>
  <si>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</si>
  <si>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</si>
  <si>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</si>
  <si>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</si>
  <si>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</si>
  <si>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</si>
  <si>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</si>
  <si>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</si>
  <si>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</si>
  <si>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</si>
  <si>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</si>
  <si>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</si>
  <si>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</si>
  <si>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</si>
  <si>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</si>
  <si>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</si>
  <si>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</si>
  <si>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</si>
  <si>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</si>
  <si>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</si>
  <si>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</si>
  <si>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</si>
  <si>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</si>
  <si>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</si>
  <si>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</si>
  <si>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</si>
  <si>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</si>
  <si>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</si>
  <si>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</si>
  <si>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</si>
  <si>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</si>
  <si>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</si>
  <si>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</si>
  <si>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</si>
  <si>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</si>
  <si>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</si>
  <si>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</si>
  <si>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</si>
  <si>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</si>
  <si>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</si>
  <si>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</si>
  <si>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</si>
  <si>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</si>
  <si>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</si>
  <si>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</si>
  <si>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</si>
  <si>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</si>
  <si>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</si>
  <si>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</si>
  <si>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</si>
  <si>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</si>
  <si>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</si>
  <si>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</si>
  <si>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</si>
  <si>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</si>
  <si>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</si>
  <si>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</si>
  <si>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</si>
  <si>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</si>
  <si>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</si>
  <si>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</si>
  <si>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</si>
  <si>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</si>
  <si>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</si>
  <si>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</si>
  <si>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</si>
  <si>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</si>
  <si>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</si>
  <si>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</si>
  <si>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</si>
  <si>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</si>
  <si>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</si>
  <si>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</si>
  <si>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</si>
  <si>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</si>
  <si>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</si>
  <si>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</si>
  <si>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</si>
  <si>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</si>
  <si>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</si>
  <si>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</si>
  <si>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</si>
  <si>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</si>
  <si>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</si>
  <si>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</si>
  <si>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</si>
  <si>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</si>
  <si>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</si>
  <si>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</si>
  <si>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</si>
  <si>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</si>
  <si>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</si>
  <si>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</si>
  <si>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</si>
  <si>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</si>
  <si>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</si>
  <si>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</si>
  <si>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</si>
  <si>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</si>
  <si>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</si>
  <si>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</si>
  <si>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</si>
  <si>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</si>
  <si>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</si>
  <si>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</si>
  <si>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</si>
  <si>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</si>
  <si>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</si>
  <si>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</si>
  <si>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</si>
  <si>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</si>
  <si>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</si>
  <si>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</si>
  <si>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</si>
  <si>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</si>
  <si>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</si>
  <si>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</si>
  <si>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</si>
  <si>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</si>
  <si>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</si>
  <si>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</si>
  <si>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</si>
  <si>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</si>
  <si>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</si>
  <si>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</si>
  <si>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</si>
  <si>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</si>
  <si>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</si>
  <si>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</si>
  <si>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</si>
  <si>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</si>
  <si>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</si>
  <si>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</si>
  <si>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</si>
  <si>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</si>
  <si>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</si>
  <si>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</si>
  <si>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</si>
  <si>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</si>
  <si>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</si>
  <si>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</si>
  <si>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</si>
  <si>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</si>
  <si>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</si>
  <si>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</si>
  <si>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</si>
  <si>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</si>
  <si>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</si>
  <si>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</si>
  <si>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</si>
  <si>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</si>
  <si>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</si>
  <si>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</si>
  <si>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</si>
  <si>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</si>
  <si>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</si>
  <si>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</si>
  <si>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</si>
  <si>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</si>
  <si>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</si>
  <si>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</si>
  <si>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</si>
  <si>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</si>
  <si>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</si>
  <si>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</si>
  <si>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</si>
  <si>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</si>
  <si>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</si>
  <si>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</si>
  <si>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</si>
  <si>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</si>
  <si>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</si>
  <si>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</si>
  <si>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</si>
  <si>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</si>
  <si>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</si>
  <si>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</si>
  <si>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</si>
  <si>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</si>
  <si>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</si>
  <si>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</si>
  <si>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</si>
  <si>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</si>
  <si>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</si>
  <si>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</si>
  <si>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</si>
  <si>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</si>
  <si>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</si>
  <si>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</si>
  <si>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</si>
  <si>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</si>
  <si>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</si>
  <si>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</si>
  <si>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</si>
  <si>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</si>
  <si>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</si>
  <si>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</si>
  <si>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</si>
  <si>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</si>
  <si>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</si>
  <si>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</si>
  <si>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</si>
  <si>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</si>
  <si>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</si>
  <si>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</si>
  <si>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</si>
  <si>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</si>
  <si>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</si>
  <si>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</si>
  <si>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</si>
  <si>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</si>
  <si>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</si>
  <si>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</si>
  <si>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</si>
  <si>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</si>
  <si>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</si>
  <si>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</si>
  <si>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</si>
  <si>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</si>
  <si>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</si>
  <si>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</si>
  <si>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</si>
  <si>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</si>
  <si>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</si>
  <si>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</si>
  <si>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</si>
  <si>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</si>
  <si>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</si>
  <si>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</si>
  <si>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</si>
  <si>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</si>
  <si>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</si>
  <si>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</si>
  <si>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</si>
  <si>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</si>
  <si>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</si>
  <si>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</si>
  <si>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</si>
  <si>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</si>
  <si>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</si>
  <si>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</si>
  <si>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</si>
  <si>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</si>
  <si>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</si>
  <si>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</si>
  <si>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</si>
  <si>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</si>
  <si>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</si>
  <si>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</si>
  <si>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</si>
  <si>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</si>
  <si>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</si>
  <si>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</si>
  <si>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</si>
  <si>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</si>
  <si>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</si>
  <si>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</si>
  <si>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</si>
  <si>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</si>
  <si>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</si>
  <si>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</si>
  <si>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</si>
  <si>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</si>
  <si>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</si>
  <si>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</si>
  <si>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</si>
  <si>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</si>
  <si>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</si>
  <si>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</si>
  <si>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</si>
  <si>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</si>
  <si>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</si>
  <si>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</si>
  <si>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</si>
  <si>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</si>
  <si>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</si>
  <si>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</si>
  <si>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</si>
  <si>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</si>
  <si>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</si>
  <si>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</si>
  <si>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</si>
  <si>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</si>
  <si>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</si>
  <si>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</si>
  <si>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</si>
  <si>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</si>
  <si>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</si>
  <si>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</si>
  <si>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</si>
  <si>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</si>
  <si>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</si>
  <si>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</si>
  <si>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</si>
  <si>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</si>
  <si>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</si>
  <si>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</si>
  <si>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</si>
  <si>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</si>
  <si>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</si>
  <si>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</si>
  <si>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</si>
  <si>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</si>
  <si>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</si>
  <si>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</si>
  <si>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</si>
  <si>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</si>
  <si>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</si>
  <si>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</si>
  <si>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</si>
  <si>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</si>
  <si>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</si>
  <si>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</si>
  <si>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</si>
  <si>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</si>
  <si>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</si>
  <si>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</si>
  <si>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</si>
  <si>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</si>
  <si>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</si>
  <si>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</si>
  <si>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</si>
  <si>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</si>
  <si>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</si>
  <si>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</si>
  <si>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</si>
  <si>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</si>
  <si>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</si>
  <si>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</si>
  <si>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</si>
  <si>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</si>
  <si>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</si>
  <si>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</si>
  <si>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</si>
  <si>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</si>
  <si>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</si>
  <si>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</si>
  <si>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</si>
  <si>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</si>
  <si>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</si>
  <si>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</si>
  <si>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</si>
  <si>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</si>
  <si>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</si>
  <si>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</si>
  <si>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</si>
  <si>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</si>
  <si>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</si>
  <si>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</si>
  <si>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</si>
  <si>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</si>
  <si>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</si>
  <si>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</si>
  <si>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</si>
  <si>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</si>
  <si>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</si>
  <si>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</si>
  <si>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</si>
  <si>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</si>
  <si>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</si>
  <si>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</si>
  <si>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</si>
  <si>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</si>
  <si>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</si>
  <si>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</si>
  <si>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</si>
  <si>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</si>
  <si>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</si>
  <si>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</si>
  <si>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</si>
  <si>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</si>
  <si>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</si>
  <si>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</si>
  <si>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</si>
  <si>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</si>
  <si>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</si>
  <si>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</si>
  <si>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</si>
  <si>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</si>
  <si>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</si>
  <si>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</si>
  <si>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</si>
  <si>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</si>
  <si>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</si>
  <si>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</si>
  <si>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</si>
  <si>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</si>
  <si>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</si>
  <si>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</si>
  <si>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</si>
  <si>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</si>
  <si>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</si>
  <si>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</si>
  <si>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</si>
  <si>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</si>
  <si>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</si>
  <si>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</si>
  <si>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</si>
  <si>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</si>
  <si>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</si>
  <si>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</si>
  <si>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</si>
  <si>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</si>
  <si>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</si>
  <si>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</si>
  <si>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</si>
  <si>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</si>
  <si>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</si>
  <si>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</si>
  <si>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</si>
  <si>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</si>
  <si>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</si>
  <si>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</si>
  <si>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</si>
  <si>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</si>
  <si>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</si>
  <si>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</si>
  <si>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</si>
  <si>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</si>
  <si>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</si>
  <si>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</si>
  <si>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</si>
  <si>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</si>
  <si>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</si>
  <si>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</si>
  <si>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</si>
  <si>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</si>
  <si>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</si>
  <si>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</si>
  <si>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</si>
  <si>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</si>
  <si>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</si>
  <si>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</si>
  <si>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</si>
  <si>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</si>
  <si>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</si>
  <si>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</si>
  <si>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</si>
  <si>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</si>
  <si>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</si>
  <si>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</si>
  <si>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</si>
  <si>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</si>
  <si>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</si>
  <si>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</si>
  <si>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</si>
  <si>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</si>
  <si>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</si>
  <si>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</si>
  <si>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</si>
  <si>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</si>
  <si>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</si>
  <si>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</si>
  <si>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</si>
  <si>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</si>
  <si>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</si>
  <si>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</si>
  <si>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</si>
  <si>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</si>
  <si>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</si>
  <si>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</si>
  <si>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</si>
  <si>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</si>
  <si>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</si>
  <si>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</si>
  <si>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</si>
  <si>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</si>
  <si>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</si>
  <si>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</si>
  <si>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</si>
  <si>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</si>
  <si>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</si>
  <si>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</si>
  <si>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</si>
  <si>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</si>
  <si>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</si>
  <si>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</si>
  <si>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</si>
  <si>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</si>
  <si>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</si>
  <si>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</si>
  <si>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</si>
  <si>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</si>
  <si>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</si>
  <si>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</si>
  <si>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</si>
  <si>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</si>
  <si>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</si>
  <si>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</si>
  <si>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</si>
  <si>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</si>
  <si>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</si>
  <si>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</si>
  <si>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</si>
  <si>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</si>
  <si>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</si>
  <si>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</si>
  <si>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</si>
  <si>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</si>
  <si>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</si>
  <si>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</si>
  <si>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</si>
  <si>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</si>
  <si>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</si>
  <si>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</si>
  <si>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</si>
  <si>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</si>
  <si>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</si>
  <si>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</si>
  <si>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</si>
  <si>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</si>
  <si>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</si>
  <si>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</si>
  <si>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</si>
  <si>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</si>
  <si>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</si>
  <si>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</si>
  <si>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</si>
  <si>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</si>
  <si>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</si>
  <si>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</si>
  <si>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</si>
  <si>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</si>
  <si>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</si>
  <si>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</si>
  <si>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</si>
  <si>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</si>
  <si>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</si>
  <si>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</si>
  <si>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</si>
  <si>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</si>
  <si>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</si>
  <si>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</si>
  <si>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</si>
  <si>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</si>
  <si>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</si>
  <si>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</si>
  <si>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</si>
  <si>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</si>
  <si>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</si>
  <si>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</si>
  <si>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</si>
  <si>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</si>
  <si>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</si>
  <si>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</si>
  <si>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</si>
  <si>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</si>
  <si>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</si>
  <si>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</si>
  <si>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</si>
  <si>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</si>
  <si>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</si>
  <si>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</si>
  <si>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</si>
  <si>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</si>
  <si>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</si>
  <si>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</si>
  <si>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</si>
  <si>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</si>
  <si>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</si>
  <si>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</si>
  <si>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</si>
  <si>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</si>
  <si>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</si>
  <si>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</si>
  <si>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</si>
  <si>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</si>
  <si>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</si>
  <si>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</si>
  <si>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</si>
  <si>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</si>
  <si>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</si>
  <si>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</si>
  <si>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</si>
  <si>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</si>
  <si>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</si>
  <si>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</si>
  <si>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</si>
  <si>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</si>
  <si>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</si>
  <si>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</si>
  <si>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</si>
  <si>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</si>
  <si>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</si>
  <si>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</si>
  <si>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</si>
  <si>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</si>
  <si>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</si>
  <si>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</si>
  <si>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</si>
  <si>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</si>
  <si>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</si>
  <si>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</si>
  <si>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</si>
  <si>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</si>
  <si>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</si>
  <si>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</si>
  <si>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</si>
  <si>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</si>
  <si>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</si>
  <si>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</si>
  <si>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</si>
  <si>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</si>
  <si>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</si>
  <si>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</si>
  <si>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</si>
  <si>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</si>
  <si>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</si>
  <si>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</si>
  <si>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</si>
  <si>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</si>
  <si>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</si>
  <si>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</si>
  <si>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</si>
  <si>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</si>
  <si>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</si>
  <si>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</si>
  <si>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</si>
  <si>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</si>
  <si>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</si>
  <si>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</si>
  <si>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</si>
  <si>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</si>
  <si>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</si>
  <si>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</si>
  <si>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</si>
  <si>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</si>
  <si>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</si>
  <si>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</si>
  <si>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</si>
  <si>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</si>
  <si>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</si>
  <si>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</si>
  <si>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</si>
  <si>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</si>
  <si>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</si>
  <si>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</si>
  <si>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</si>
  <si>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</si>
  <si>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</si>
  <si>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</si>
  <si>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</si>
  <si>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</si>
  <si>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</si>
  <si>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</si>
  <si>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</si>
  <si>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</si>
  <si>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</si>
  <si>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</si>
  <si>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</si>
  <si>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</si>
  <si>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</si>
  <si>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</si>
  <si>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</si>
  <si>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</si>
  <si>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</si>
  <si>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</si>
  <si>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</si>
  <si>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</si>
  <si>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</si>
  <si>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</si>
  <si>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</si>
  <si>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</si>
  <si>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</si>
  <si>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</si>
  <si>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</si>
  <si>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</si>
  <si>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</si>
  <si>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</si>
  <si>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</si>
  <si>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</si>
  <si>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</si>
  <si>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</si>
  <si>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</si>
  <si>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</si>
  <si>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</si>
  <si>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</si>
  <si>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</si>
  <si>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</si>
  <si>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</si>
  <si>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</si>
  <si>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</si>
  <si>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</si>
  <si>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</si>
  <si>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</si>
  <si>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</si>
  <si>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</si>
  <si>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</si>
  <si>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</si>
  <si>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</si>
  <si>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</si>
  <si>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</si>
  <si>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</si>
  <si>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</si>
  <si>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</si>
  <si>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</si>
  <si>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</si>
  <si>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</si>
  <si>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</si>
  <si>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</si>
  <si>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</si>
  <si>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</si>
  <si>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</si>
  <si>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</si>
  <si>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</si>
  <si>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</si>
  <si>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</si>
  <si>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</si>
  <si>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</si>
  <si>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</si>
  <si>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</si>
  <si>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</si>
  <si>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</si>
  <si>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</si>
  <si>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</si>
  <si>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</si>
  <si>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</si>
  <si>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</si>
  <si>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</si>
  <si>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</si>
  <si>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</si>
  <si>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</si>
  <si>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</si>
  <si>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</si>
  <si>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</si>
  <si>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</si>
  <si>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</si>
  <si>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</si>
  <si>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</si>
  <si>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</si>
  <si>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</si>
  <si>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</si>
  <si>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</si>
  <si>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</si>
  <si>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</si>
  <si>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</si>
  <si>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</si>
  <si>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</si>
  <si>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</si>
  <si>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</si>
  <si>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</si>
  <si>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</si>
  <si>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</si>
  <si>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</si>
  <si>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</si>
  <si>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</si>
  <si>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</si>
  <si>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</si>
  <si>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</si>
  <si>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</si>
  <si>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</si>
  <si>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</si>
  <si>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</si>
  <si>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</si>
  <si>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</si>
  <si>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</si>
  <si>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</si>
  <si>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</si>
  <si>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</si>
  <si>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</si>
  <si>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</si>
  <si>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</si>
  <si>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</si>
  <si>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</si>
  <si>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</si>
  <si>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</si>
  <si>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</si>
  <si>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</si>
  <si>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</si>
  <si>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</si>
  <si>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</si>
  <si>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</si>
  <si>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</si>
  <si>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</si>
  <si>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</si>
  <si>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</si>
  <si>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</si>
  <si>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</si>
  <si>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</si>
  <si>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</si>
  <si>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</si>
  <si>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</si>
  <si>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</si>
  <si>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</si>
  <si>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</si>
  <si>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</si>
  <si>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</si>
  <si>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</si>
  <si>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</si>
  <si>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</si>
  <si>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</si>
  <si>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</si>
  <si>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</si>
  <si>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</si>
  <si>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</si>
  <si>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</si>
  <si>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</si>
  <si>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</si>
  <si>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</si>
  <si>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</si>
  <si>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</si>
  <si>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</si>
  <si>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</si>
  <si>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</si>
  <si>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</si>
  <si>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</si>
  <si>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</si>
  <si>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</si>
  <si>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</si>
  <si>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</si>
  <si>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</si>
  <si>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</si>
  <si>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</si>
  <si>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</si>
  <si>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</si>
  <si>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</si>
  <si>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</si>
  <si>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</si>
  <si>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</si>
  <si>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</si>
  <si>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</si>
  <si>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</si>
  <si>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</si>
  <si>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</si>
  <si>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</si>
  <si>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</si>
  <si>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</si>
  <si>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</si>
  <si>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</si>
  <si>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</si>
  <si>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</si>
  <si>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</si>
  <si>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</si>
  <si>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</si>
  <si>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</si>
  <si>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</si>
  <si>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</si>
  <si>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</si>
  <si>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</si>
  <si>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</si>
  <si>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</si>
  <si>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</si>
  <si>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</si>
  <si>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</si>
  <si>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</si>
  <si>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</si>
  <si>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</si>
  <si>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</si>
  <si>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</si>
  <si>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</si>
  <si>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</si>
  <si>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</si>
  <si>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</si>
  <si>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</si>
  <si>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</si>
  <si>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</si>
  <si>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</si>
  <si>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</si>
  <si>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</si>
  <si>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</si>
  <si>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</si>
  <si>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</si>
  <si>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</si>
  <si>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</si>
  <si>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</si>
  <si>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</si>
  <si>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</si>
  <si>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</si>
  <si>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</si>
  <si>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</si>
  <si>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</si>
  <si>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</si>
  <si>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</si>
  <si>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</si>
  <si>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</si>
  <si>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</si>
  <si>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</si>
  <si>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</si>
  <si>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</si>
  <si>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</si>
  <si>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</si>
  <si>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</si>
  <si>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</si>
  <si>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</si>
  <si>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</si>
  <si>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</si>
  <si>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</si>
  <si>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</si>
  <si>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</si>
  <si>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</si>
  <si>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</si>
  <si>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</si>
  <si>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</si>
  <si>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</si>
  <si>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</si>
  <si>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</si>
  <si>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</si>
  <si>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</si>
  <si>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</si>
  <si>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</si>
  <si>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</si>
  <si>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</si>
  <si>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</si>
  <si>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</si>
  <si>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</si>
  <si>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</si>
  <si>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</si>
  <si>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</si>
  <si>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</si>
  <si>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</si>
  <si>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</si>
  <si>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</si>
  <si>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</si>
  <si>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</si>
  <si>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</si>
  <si>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</si>
  <si>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</si>
  <si>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</si>
  <si>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</si>
  <si>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</si>
  <si>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</si>
  <si>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</si>
  <si>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</si>
  <si>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</si>
  <si>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</si>
  <si>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</si>
  <si>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</si>
  <si>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</si>
  <si>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</si>
  <si>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</si>
  <si>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</si>
  <si>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</si>
  <si>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</si>
  <si>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</si>
  <si>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</si>
  <si>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</si>
  <si>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</si>
  <si>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</si>
  <si>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</si>
  <si>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</si>
  <si>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</si>
  <si>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</si>
  <si>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</si>
  <si>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</si>
  <si>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</si>
  <si>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</si>
  <si>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</si>
  <si>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</si>
  <si>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</si>
  <si>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</si>
  <si>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</si>
  <si>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</si>
  <si>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</si>
  <si>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</si>
  <si>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</si>
  <si>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</si>
  <si>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</si>
  <si>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</si>
  <si>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</si>
  <si>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</si>
  <si>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</si>
  <si>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</si>
  <si>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</si>
  <si>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</si>
  <si>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</si>
  <si>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</si>
  <si>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</si>
  <si>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</si>
  <si>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</si>
  <si>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</si>
  <si>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</si>
  <si>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</si>
  <si>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</si>
  <si>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</si>
  <si>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</si>
  <si>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</si>
  <si>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</si>
  <si>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</si>
  <si>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</si>
  <si>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</si>
  <si>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</si>
  <si>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</si>
  <si>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</si>
  <si>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</si>
  <si>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</si>
  <si>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</si>
  <si>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</si>
  <si>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</si>
  <si>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</si>
  <si>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</si>
  <si>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</si>
  <si>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</si>
  <si>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</si>
  <si>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</si>
  <si>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</si>
  <si>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</si>
  <si>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</si>
  <si>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</si>
  <si>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</si>
  <si>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</si>
  <si>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</si>
  <si>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</si>
  <si>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</si>
  <si>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</si>
  <si>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</si>
  <si>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</si>
  <si>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</si>
  <si>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</si>
  <si>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</si>
  <si>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</si>
  <si>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</si>
  <si>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</si>
  <si>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</si>
  <si>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</si>
  <si>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</si>
  <si>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</si>
  <si>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</si>
  <si>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</si>
  <si>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</si>
  <si>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</si>
  <si>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</si>
  <si>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</si>
  <si>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</si>
  <si>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</si>
  <si>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</si>
  <si>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</si>
  <si>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</si>
  <si>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</si>
  <si>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</si>
  <si>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</si>
  <si>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</si>
  <si>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</si>
  <si>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</si>
  <si>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</si>
  <si>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</si>
  <si>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</si>
  <si>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</si>
  <si>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</si>
  <si>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</si>
  <si>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</si>
  <si>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</si>
  <si>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</si>
  <si>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</si>
  <si>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</si>
  <si>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</si>
  <si>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</si>
  <si>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</si>
  <si>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</si>
  <si>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</si>
  <si>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</si>
  <si>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</si>
  <si>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</si>
  <si>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</si>
  <si>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</si>
  <si>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</si>
  <si>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</si>
  <si>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</si>
  <si>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</si>
  <si>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</si>
  <si>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</si>
  <si>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</si>
  <si>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</si>
  <si>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</si>
  <si>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</si>
  <si>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</si>
  <si>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</si>
  <si>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</si>
  <si>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</si>
  <si>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</si>
  <si>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</si>
  <si>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</si>
  <si>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</si>
  <si>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</si>
  <si>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</si>
  <si>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</si>
  <si>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</si>
  <si>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</si>
  <si>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</si>
  <si>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</si>
  <si>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</si>
  <si>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</si>
  <si>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</si>
  <si>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</si>
  <si>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</si>
  <si>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</si>
  <si>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</si>
  <si>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</si>
  <si>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</si>
  <si>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</si>
  <si>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</si>
  <si>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</si>
  <si>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</si>
  <si>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</si>
  <si>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</si>
  <si>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</si>
  <si>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</si>
  <si>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</si>
  <si>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</si>
  <si>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</si>
  <si>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</si>
  <si>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</si>
  <si>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</si>
  <si>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</si>
  <si>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</si>
  <si>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</si>
  <si>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</si>
  <si>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</si>
  <si>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</si>
  <si>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</si>
  <si>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</si>
  <si>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</si>
  <si>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</si>
  <si>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</si>
  <si>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</si>
  <si>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</si>
  <si>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</si>
  <si>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</si>
  <si>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</si>
  <si>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</si>
  <si>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</si>
  <si>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</si>
  <si>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</si>
  <si>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</si>
  <si>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</si>
  <si>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</si>
  <si>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</si>
  <si>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</si>
  <si>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</si>
  <si>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</si>
  <si>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</si>
  <si>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</si>
  <si>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</si>
  <si>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</si>
  <si>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</si>
  <si>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</si>
  <si>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</si>
  <si>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</si>
  <si>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</si>
  <si>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</si>
  <si>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</si>
  <si>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</si>
  <si>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</si>
  <si>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</si>
  <si>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</si>
  <si>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</si>
  <si>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</si>
  <si>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</si>
  <si>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</si>
  <si>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</si>
  <si>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</si>
  <si>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</si>
  <si>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</si>
  <si>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</si>
  <si>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</si>
  <si>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</si>
  <si>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</si>
  <si>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</si>
  <si>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</si>
  <si>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</si>
  <si>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</si>
  <si>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</si>
  <si>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</si>
  <si>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</si>
  <si>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</si>
  <si>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</si>
  <si>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</si>
  <si>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</si>
  <si>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</si>
  <si>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</si>
  <si>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</si>
  <si>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</si>
  <si>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</si>
  <si>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</si>
  <si>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</si>
  <si>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</si>
  <si>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</si>
  <si>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</si>
  <si>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</si>
  <si>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</si>
  <si>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</si>
  <si>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</si>
  <si>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</si>
  <si>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</si>
  <si>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</si>
  <si>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</si>
  <si>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</si>
  <si>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</si>
  <si>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</si>
  <si>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</si>
  <si>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</si>
  <si>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</si>
  <si>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</si>
  <si>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</si>
  <si>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</si>
  <si>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</si>
  <si>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</si>
  <si>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</si>
  <si>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</si>
  <si>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</si>
  <si>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</si>
  <si>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</si>
  <si>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</si>
  <si>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</si>
  <si>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</si>
  <si>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</si>
  <si>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</si>
  <si>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</si>
  <si>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</si>
  <si>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</si>
  <si>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</si>
  <si>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</si>
  <si>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</si>
  <si>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</si>
  <si>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</si>
  <si>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</si>
  <si>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</si>
  <si>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</si>
  <si>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</si>
  <si>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</si>
  <si>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</si>
  <si>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</si>
  <si>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</si>
  <si>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</si>
  <si>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</si>
  <si>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</si>
  <si>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</si>
  <si>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</si>
  <si>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</si>
  <si>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</si>
  <si>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</si>
  <si>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</si>
  <si>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</si>
  <si>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</si>
  <si>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</si>
  <si>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</si>
  <si>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</si>
  <si>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</si>
  <si>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</si>
  <si>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</si>
  <si>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</si>
  <si>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</si>
  <si>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</si>
  <si>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</si>
  <si>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</si>
  <si>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</si>
  <si>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</si>
  <si>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</si>
  <si>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</si>
  <si>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</si>
  <si>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</si>
  <si>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</si>
  <si>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</si>
  <si>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</si>
  <si>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</si>
  <si>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</si>
  <si>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</si>
  <si>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</si>
  <si>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</si>
  <si>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</si>
  <si>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</si>
  <si>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</si>
  <si>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</si>
  <si>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</si>
  <si>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</si>
  <si>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</si>
  <si>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</si>
  <si>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</si>
  <si>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</si>
  <si>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</si>
  <si>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</si>
  <si>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</si>
  <si>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</si>
  <si>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</si>
  <si>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</si>
  <si>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</si>
  <si>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</si>
  <si>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</si>
  <si>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</si>
  <si>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</si>
  <si>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</si>
  <si>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</si>
  <si>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</si>
  <si>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</si>
  <si>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</si>
  <si>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</si>
  <si>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</si>
  <si>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</si>
  <si>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</si>
  <si>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</si>
  <si>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</si>
  <si>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</si>
  <si>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</si>
  <si>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</si>
  <si>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</si>
  <si>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</si>
  <si>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</si>
  <si>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</si>
  <si>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</si>
  <si>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</si>
  <si>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</si>
  <si>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</si>
  <si>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</si>
  <si>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</si>
  <si>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</si>
  <si>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</si>
  <si>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</si>
  <si>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</si>
  <si>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</si>
  <si>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</si>
  <si>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</si>
  <si>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</si>
  <si>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</si>
  <si>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</si>
  <si>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</si>
  <si>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</si>
  <si>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</si>
  <si>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</si>
  <si>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</si>
  <si>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</si>
  <si>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</si>
  <si>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</si>
  <si>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</si>
  <si>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</si>
  <si>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</si>
  <si>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</si>
  <si>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</si>
  <si>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</si>
  <si>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</si>
  <si>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</si>
  <si>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</si>
  <si>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</si>
  <si>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</si>
  <si>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</si>
  <si>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</si>
  <si>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</si>
  <si>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</si>
  <si>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</si>
  <si>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</si>
  <si>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</si>
  <si>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</si>
  <si>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</si>
  <si>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</si>
  <si>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</si>
  <si>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</si>
  <si>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</si>
  <si>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</si>
  <si>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</si>
  <si>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</si>
  <si>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</si>
  <si>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</si>
  <si>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</si>
  <si>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</si>
  <si>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</si>
  <si>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</si>
  <si>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</si>
  <si>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</si>
  <si>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</si>
  <si>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</si>
  <si>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</si>
  <si>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</si>
  <si>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</si>
  <si>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</si>
  <si>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</si>
  <si>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</si>
  <si>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</si>
  <si>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</si>
  <si>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</si>
  <si>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</si>
  <si>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</si>
  <si>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</si>
  <si>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</si>
  <si>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</si>
  <si>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</si>
  <si>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</si>
  <si>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</si>
  <si>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</si>
  <si>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</si>
  <si>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</si>
  <si>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</si>
  <si>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</si>
  <si>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</si>
  <si>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</si>
  <si>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</si>
  <si>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</si>
  <si>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</si>
  <si>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</si>
  <si>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</si>
  <si>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</si>
  <si>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</si>
  <si>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</si>
  <si>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</si>
  <si>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</si>
  <si>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</si>
  <si>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</si>
  <si>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</si>
  <si>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</si>
  <si>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</si>
  <si>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</si>
  <si>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</si>
  <si>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</si>
  <si>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</si>
  <si>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</si>
  <si>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</si>
  <si>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</si>
  <si>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</si>
  <si>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</si>
  <si>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</si>
  <si>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</si>
  <si>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</si>
  <si>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</si>
  <si>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</si>
  <si>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</si>
  <si>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</si>
  <si>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</si>
  <si>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</si>
  <si>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</si>
  <si>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</si>
  <si>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</si>
  <si>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</si>
  <si>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</si>
  <si>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</si>
  <si>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</si>
  <si>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</si>
  <si>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</si>
  <si>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</si>
  <si>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</si>
  <si>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</si>
  <si>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</si>
  <si>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</si>
  <si>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</si>
  <si>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</si>
  <si>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</si>
  <si>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</si>
  <si>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</si>
  <si>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</si>
  <si>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</si>
  <si>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</si>
  <si>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</si>
  <si>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</si>
  <si>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</si>
  <si>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</si>
  <si>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</si>
  <si>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</si>
  <si>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</si>
  <si>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</si>
  <si>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</si>
  <si>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</si>
  <si>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</si>
  <si>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</si>
  <si>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</si>
  <si>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</si>
  <si>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</si>
  <si>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</si>
  <si>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</si>
  <si>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</si>
  <si>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</si>
  <si>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</si>
  <si>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</si>
  <si>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</si>
  <si>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</si>
  <si>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</si>
  <si>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</si>
  <si>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</si>
  <si>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</si>
  <si>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</si>
  <si>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</si>
  <si>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</si>
  <si>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</si>
  <si>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</si>
  <si>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</si>
  <si>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</si>
  <si>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</si>
  <si>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</si>
  <si>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</si>
  <si>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</si>
  <si>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</si>
  <si>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</si>
  <si>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</si>
  <si>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</si>
  <si>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</si>
  <si>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</si>
  <si>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</si>
  <si>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</si>
  <si>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</si>
  <si>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</si>
  <si>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</si>
  <si>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</si>
  <si>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</si>
  <si>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</si>
  <si>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</si>
  <si>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</si>
  <si>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</si>
  <si>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</si>
  <si>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</si>
  <si>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</si>
  <si>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</si>
  <si>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</si>
  <si>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</si>
  <si>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</si>
  <si>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</si>
  <si>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</si>
  <si>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</si>
  <si>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</si>
  <si>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</si>
  <si>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</si>
  <si>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</si>
  <si>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</si>
  <si>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</si>
  <si>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</si>
  <si>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</si>
  <si>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</si>
  <si>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</si>
  <si>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</si>
  <si>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</si>
  <si>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</si>
  <si>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</si>
  <si>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</si>
  <si>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</si>
  <si>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</si>
  <si>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</si>
  <si>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</si>
  <si>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</si>
  <si>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</si>
  <si>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</si>
  <si>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</si>
  <si>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</si>
  <si>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</si>
  <si>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</si>
  <si>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</si>
  <si>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</si>
  <si>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</si>
  <si>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</si>
  <si>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</si>
  <si>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</si>
  <si>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</si>
  <si>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</si>
  <si>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</si>
  <si>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</si>
  <si>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</si>
  <si>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</si>
  <si>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</si>
  <si>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</si>
  <si>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</si>
  <si>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</si>
  <si>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</si>
  <si>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</si>
  <si>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</si>
  <si>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</si>
  <si>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</si>
  <si>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</si>
  <si>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</si>
  <si>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</si>
  <si>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</si>
  <si>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</si>
  <si>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</si>
  <si>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</si>
  <si>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</si>
  <si>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</si>
  <si>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</si>
  <si>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</si>
  <si>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</si>
  <si>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</si>
  <si>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</si>
  <si>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</si>
  <si>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</si>
  <si>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</si>
  <si>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</si>
  <si>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</si>
  <si>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</si>
  <si>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</si>
  <si>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</si>
  <si>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</si>
  <si>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</si>
  <si>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</si>
  <si>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</si>
  <si>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</si>
  <si>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</si>
  <si>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</si>
  <si>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</si>
  <si>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</si>
  <si>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</si>
  <si>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</si>
  <si>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</si>
  <si>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</si>
  <si>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</si>
  <si>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</si>
  <si>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</si>
  <si>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</si>
  <si>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</si>
  <si>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</si>
  <si>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</si>
  <si>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</si>
  <si>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</si>
  <si>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</si>
  <si>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</si>
  <si>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</si>
  <si>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</si>
  <si>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</si>
  <si>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</si>
  <si>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</si>
  <si>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</si>
  <si>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</si>
  <si>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</si>
  <si>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</si>
  <si>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</si>
  <si>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</si>
  <si>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</si>
  <si>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</si>
  <si>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</si>
  <si>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</si>
  <si>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</si>
  <si>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</si>
  <si>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</si>
  <si>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</si>
  <si>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</si>
  <si>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</si>
  <si>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</si>
  <si>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</si>
  <si>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</si>
  <si>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</si>
  <si>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</si>
  <si>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</si>
  <si>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</si>
  <si>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</si>
  <si>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</si>
  <si>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</si>
  <si>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</si>
  <si>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</si>
  <si>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</si>
  <si>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</si>
  <si>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</si>
  <si>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</si>
  <si>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</si>
  <si>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</si>
  <si>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</si>
  <si>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</si>
  <si>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</si>
  <si>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</si>
  <si>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</si>
  <si>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</si>
  <si>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</si>
  <si>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</si>
  <si>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</si>
  <si>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</si>
  <si>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</si>
  <si>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</si>
  <si>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</si>
  <si>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</si>
  <si>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</si>
  <si>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</si>
  <si>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</si>
  <si>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</si>
  <si>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</si>
  <si>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</si>
  <si>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</si>
  <si>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</si>
  <si>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</si>
  <si>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</si>
  <si>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</si>
  <si>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</si>
  <si>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</si>
  <si>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</si>
  <si>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</si>
  <si>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</si>
  <si>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</si>
  <si>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</si>
  <si>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</si>
  <si>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</si>
  <si>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</si>
  <si>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</si>
  <si>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</si>
  <si>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</si>
  <si>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</si>
  <si>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</si>
  <si>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</si>
  <si>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</si>
  <si>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</si>
  <si>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</si>
  <si>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</si>
  <si>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</si>
  <si>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</si>
  <si>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</si>
  <si>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</si>
  <si>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</si>
  <si>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</si>
  <si>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</si>
  <si>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</si>
  <si>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</si>
  <si>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</si>
  <si>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</si>
  <si>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</si>
  <si>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</si>
  <si>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</si>
  <si>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</si>
  <si>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</si>
  <si>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</si>
  <si>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</si>
  <si>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</si>
  <si>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</si>
  <si>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</si>
  <si>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</si>
  <si>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</si>
  <si>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</si>
  <si>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</si>
  <si>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</si>
  <si>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</si>
  <si>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</si>
  <si>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</si>
  <si>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</si>
  <si>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</si>
  <si>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</si>
  <si>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</si>
  <si>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</si>
  <si>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</si>
  <si>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</si>
  <si>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</si>
  <si>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</si>
  <si>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</si>
  <si>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</si>
  <si>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</si>
  <si>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</si>
  <si>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</si>
  <si>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</si>
  <si>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</si>
  <si>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</si>
  <si>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</si>
  <si>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</si>
  <si>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</si>
  <si>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</si>
  <si>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</si>
  <si>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</si>
  <si>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</si>
  <si>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</si>
  <si>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</si>
  <si>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</si>
  <si>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</si>
  <si>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</si>
  <si>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</si>
  <si>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</si>
  <si>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</si>
  <si>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</si>
  <si>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</si>
  <si>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</si>
  <si>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</si>
  <si>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</si>
  <si>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</si>
  <si>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</si>
  <si>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</si>
  <si>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</si>
  <si>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</si>
  <si>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</si>
  <si>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</si>
  <si>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</si>
  <si>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</si>
  <si>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</si>
  <si>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</si>
  <si>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</si>
  <si>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</si>
  <si>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</si>
  <si>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</si>
  <si>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</si>
  <si>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</si>
  <si>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</si>
  <si>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</si>
  <si>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</si>
  <si>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</si>
  <si>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</si>
  <si>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</si>
  <si>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</si>
  <si>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</si>
  <si>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</si>
  <si>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</si>
  <si>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</si>
  <si>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</si>
  <si>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</si>
  <si>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</si>
  <si>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</si>
  <si>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</si>
  <si>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</si>
  <si>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</si>
  <si>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</si>
  <si>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</si>
  <si>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</si>
  <si>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</si>
  <si>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</si>
  <si>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</si>
  <si>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</si>
  <si>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</si>
  <si>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</si>
  <si>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</si>
  <si>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</si>
  <si>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</si>
  <si>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</si>
  <si>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</si>
  <si>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</si>
  <si>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</si>
  <si>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</si>
  <si>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</si>
  <si>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</si>
  <si>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</si>
  <si>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</si>
  <si>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</si>
  <si>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</si>
  <si>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</si>
  <si>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</si>
  <si>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</si>
  <si>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</si>
  <si>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</si>
  <si>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</si>
  <si>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</si>
  <si>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</si>
  <si>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</si>
  <si>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</si>
  <si>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</si>
  <si>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</si>
  <si>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</si>
  <si>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</si>
  <si>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</si>
  <si>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</si>
  <si>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</si>
  <si>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</si>
  <si>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</si>
  <si>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</si>
  <si>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</si>
  <si>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</si>
  <si>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</si>
  <si>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</si>
  <si>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</si>
  <si>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</si>
  <si>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</si>
  <si>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</si>
  <si>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</si>
  <si>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</si>
  <si>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</si>
  <si>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</si>
  <si>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</si>
  <si>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</si>
  <si>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</si>
  <si>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</si>
  <si>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</si>
  <si>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</si>
  <si>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</si>
  <si>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</si>
  <si>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</si>
  <si>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</si>
  <si>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</si>
  <si>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</si>
  <si>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</si>
  <si>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</si>
  <si>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</si>
  <si>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</si>
  <si>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</si>
  <si>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</si>
  <si>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</si>
  <si>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</si>
  <si>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</si>
  <si>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</si>
  <si>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</si>
  <si>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</si>
  <si>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</si>
  <si>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</si>
  <si>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</si>
  <si>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</si>
  <si>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</si>
  <si>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</si>
  <si>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</si>
  <si>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</si>
  <si>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</si>
  <si>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</si>
  <si>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</si>
  <si>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</si>
  <si>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</si>
  <si>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</si>
  <si>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</si>
  <si>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</si>
  <si>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</si>
  <si>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</si>
  <si>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</si>
  <si>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</si>
  <si>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</si>
  <si>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</si>
  <si>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</si>
  <si>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</si>
  <si>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</si>
  <si>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</si>
  <si>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</si>
  <si>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</si>
  <si>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</si>
  <si>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</si>
  <si>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</si>
  <si>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</si>
  <si>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</si>
  <si>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</si>
  <si>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</si>
  <si>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</si>
  <si>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</si>
  <si>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</si>
  <si>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</si>
  <si>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</si>
  <si>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</si>
  <si>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</si>
  <si>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</si>
  <si>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</si>
  <si>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</si>
  <si>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</si>
  <si>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</si>
  <si>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</si>
  <si>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</si>
  <si>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</si>
  <si>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</si>
  <si>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</si>
  <si>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</si>
  <si>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</si>
  <si>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</si>
  <si>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</si>
  <si>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</si>
  <si>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</si>
  <si>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</si>
  <si>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</si>
  <si>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</si>
  <si>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</si>
  <si>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</si>
  <si>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</si>
  <si>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</si>
  <si>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</si>
  <si>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</si>
  <si>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</si>
  <si>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</si>
  <si>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</si>
  <si>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</si>
  <si>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</si>
  <si>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</si>
  <si>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</si>
  <si>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</si>
  <si>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</si>
  <si>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</si>
  <si>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</si>
  <si>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</si>
  <si>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</si>
  <si>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</si>
  <si>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</si>
  <si>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</si>
  <si>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</si>
  <si>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</si>
  <si>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</si>
  <si>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</si>
  <si>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</si>
  <si>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</si>
  <si>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</si>
  <si>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</si>
  <si>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</si>
  <si>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</si>
  <si>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</si>
  <si>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</si>
  <si>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</si>
  <si>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</si>
  <si>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</si>
  <si>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</si>
  <si>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</si>
  <si>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</si>
  <si>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</si>
  <si>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</si>
  <si>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</si>
  <si>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</si>
  <si>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</si>
  <si>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</si>
  <si>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</si>
  <si>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</si>
  <si>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</si>
  <si>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</si>
  <si>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</si>
  <si>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</si>
  <si>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</si>
  <si>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</si>
  <si>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</si>
  <si>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</si>
  <si>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</si>
  <si>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</si>
  <si>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</si>
  <si>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</si>
  <si>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</si>
  <si>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</si>
  <si>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</si>
  <si>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</si>
  <si>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</si>
  <si>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</si>
  <si>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</si>
  <si>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</si>
  <si>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</si>
  <si>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</si>
  <si>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</si>
  <si>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</si>
  <si>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</si>
  <si>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</si>
  <si>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</si>
  <si>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</si>
  <si>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</si>
  <si>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</si>
  <si>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</si>
  <si>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</si>
  <si>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</si>
  <si>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</si>
  <si>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</si>
  <si>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</si>
  <si>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</si>
  <si>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</si>
  <si>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</si>
  <si>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</si>
  <si>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</si>
  <si>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</si>
  <si>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</si>
  <si>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</si>
  <si>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</si>
  <si>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</si>
  <si>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</si>
  <si>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</si>
  <si>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</si>
  <si>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</si>
  <si>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</si>
  <si>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</si>
  <si>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</si>
  <si>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</si>
  <si>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</si>
  <si>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</si>
  <si>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</si>
  <si>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</si>
  <si>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</si>
  <si>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</si>
  <si>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</si>
  <si>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</si>
  <si>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</si>
  <si>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</si>
  <si>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</si>
  <si>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</si>
  <si>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</si>
  <si>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</si>
  <si>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</si>
  <si>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</si>
  <si>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</si>
  <si>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</si>
  <si>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</si>
  <si>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</si>
  <si>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</si>
  <si>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</si>
  <si>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</si>
  <si>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</si>
  <si>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</si>
  <si>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</si>
  <si>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</si>
  <si>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</si>
  <si>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</si>
  <si>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</si>
  <si>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</si>
  <si>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</si>
  <si>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</si>
  <si>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</si>
  <si>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</si>
  <si>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</si>
  <si>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</si>
  <si>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</si>
  <si>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</si>
  <si>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</si>
  <si>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</si>
  <si>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</si>
  <si>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</si>
  <si>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</si>
  <si>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</si>
  <si>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</si>
  <si>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</si>
  <si>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</si>
  <si>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</si>
  <si>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</si>
  <si>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</si>
  <si>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</si>
  <si>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</si>
  <si>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</si>
  <si>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</si>
  <si>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</si>
  <si>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</si>
  <si>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</si>
  <si>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</si>
  <si>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</si>
  <si>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</si>
  <si>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</si>
  <si>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</si>
  <si>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</si>
  <si>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</si>
  <si>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</si>
  <si>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</si>
  <si>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</si>
  <si>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</si>
  <si>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</si>
  <si>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</si>
  <si>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</si>
  <si>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</si>
  <si>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</si>
  <si>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</si>
  <si>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</si>
  <si>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</si>
  <si>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</si>
  <si>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</si>
  <si>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</si>
  <si>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</si>
  <si>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</si>
  <si>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</si>
  <si>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</si>
  <si>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</si>
  <si>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</si>
  <si>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</si>
  <si>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</si>
  <si>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</si>
  <si>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</si>
  <si>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</si>
  <si>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</si>
  <si>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</si>
  <si>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</si>
  <si>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</si>
  <si>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</si>
  <si>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</si>
  <si>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</si>
  <si>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</si>
  <si>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</si>
  <si>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</si>
  <si>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</si>
  <si>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</si>
  <si>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</si>
  <si>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</si>
  <si>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</si>
  <si>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</si>
  <si>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</si>
  <si>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</si>
  <si>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</si>
  <si>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</si>
  <si>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</si>
  <si>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</si>
  <si>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</si>
  <si>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</si>
  <si>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</si>
  <si>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</si>
  <si>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</si>
  <si>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</si>
  <si>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</si>
  <si>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</si>
  <si>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</si>
  <si>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</si>
  <si>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</si>
  <si>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</si>
  <si>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</si>
  <si>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</si>
  <si>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</si>
  <si>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</si>
  <si>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</si>
  <si>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</si>
  <si>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</si>
  <si>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</si>
  <si>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</si>
  <si>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</si>
  <si>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</si>
  <si>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</si>
  <si>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</si>
  <si>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</si>
  <si>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</si>
  <si>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</si>
  <si>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</si>
  <si>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</si>
  <si>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</si>
  <si>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</si>
  <si>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</si>
  <si>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</si>
  <si>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</si>
  <si>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</si>
  <si>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</si>
  <si>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</si>
  <si>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</si>
  <si>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</si>
  <si>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</si>
  <si>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</si>
  <si>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</si>
  <si>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</si>
  <si>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</si>
  <si>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</si>
  <si>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</si>
  <si>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</si>
  <si>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</si>
  <si>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</si>
  <si>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</si>
  <si>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</si>
  <si>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</si>
  <si>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</si>
  <si>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</si>
  <si>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</si>
  <si>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</si>
  <si>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</si>
  <si>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</si>
  <si>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</si>
  <si>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</si>
  <si>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</si>
  <si>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</si>
  <si>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</si>
  <si>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</si>
  <si>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</si>
  <si>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</si>
  <si>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</si>
  <si>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</si>
  <si>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</si>
  <si>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</si>
  <si>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</si>
  <si>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</si>
  <si>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</si>
  <si>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</si>
  <si>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</si>
  <si>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</si>
  <si>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</si>
  <si>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</si>
  <si>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</si>
  <si>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</si>
  <si>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</si>
  <si>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</si>
  <si>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</si>
  <si>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</si>
  <si>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</si>
  <si>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</si>
  <si>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</si>
  <si>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</si>
  <si>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</si>
  <si>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</si>
  <si>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</si>
  <si>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</si>
  <si>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</si>
  <si>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</si>
  <si>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</si>
  <si>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</si>
  <si>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</si>
  <si>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</si>
  <si>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</si>
  <si>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</si>
  <si>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</si>
  <si>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</si>
  <si>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</si>
  <si>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</si>
  <si>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</si>
  <si>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</si>
  <si>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</si>
  <si>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</si>
  <si>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</si>
  <si>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</si>
  <si>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</si>
  <si>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</si>
  <si>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</si>
  <si>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</si>
  <si>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</si>
  <si>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</si>
  <si>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</si>
  <si>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</si>
  <si>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</si>
  <si>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</si>
  <si>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</si>
  <si>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</si>
  <si>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</si>
  <si>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</si>
  <si>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</si>
  <si>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</si>
  <si>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</si>
  <si>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</si>
  <si>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</si>
  <si>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</si>
  <si>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</si>
  <si>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</si>
  <si>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</si>
  <si>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</si>
  <si>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</si>
  <si>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</si>
  <si>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</si>
  <si>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</si>
  <si>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</si>
  <si>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</si>
  <si>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</si>
  <si>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</si>
  <si>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</si>
  <si>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</si>
  <si>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</si>
  <si>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</si>
  <si>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</si>
  <si>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</si>
  <si>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</si>
  <si>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</si>
  <si>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</si>
  <si>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</si>
  <si>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</si>
  <si>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</si>
  <si>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</si>
  <si>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</si>
  <si>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</si>
  <si>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</si>
  <si>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</si>
  <si>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</si>
  <si>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</si>
  <si>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</si>
  <si>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</si>
  <si>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</si>
  <si>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</si>
  <si>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</si>
  <si>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</si>
  <si>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</si>
  <si>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</si>
  <si>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</si>
  <si>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</si>
  <si>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</si>
  <si>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</si>
  <si>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</si>
  <si>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</si>
  <si>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</si>
  <si>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</si>
  <si>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</si>
  <si>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</si>
  <si>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</si>
  <si>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</si>
  <si>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</si>
  <si>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</si>
  <si>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</si>
  <si>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</si>
  <si>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</si>
  <si>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</si>
  <si>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</si>
  <si>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</si>
  <si>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</si>
  <si>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</si>
  <si>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</si>
  <si>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</si>
  <si>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</si>
  <si>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</si>
  <si>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</si>
  <si>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</si>
  <si>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</si>
  <si>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</si>
  <si>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</si>
  <si>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</si>
  <si>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</si>
  <si>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</si>
  <si>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</si>
  <si>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</si>
  <si>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</si>
  <si>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</si>
  <si>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</si>
  <si>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</si>
  <si>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</si>
  <si>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</si>
  <si>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</si>
  <si>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</si>
  <si>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</si>
  <si>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</si>
  <si>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</si>
  <si>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</si>
  <si>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</si>
  <si>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</si>
  <si>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</si>
  <si>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</si>
  <si>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</si>
  <si>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</si>
  <si>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</si>
  <si>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</si>
  <si>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</si>
  <si>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</si>
  <si>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</si>
  <si>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</si>
  <si>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</si>
  <si>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</si>
  <si>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</si>
  <si>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</si>
  <si>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</si>
  <si>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</si>
  <si>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</si>
  <si>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</si>
  <si>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</si>
  <si>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</si>
  <si>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</si>
  <si>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</si>
  <si>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</si>
  <si>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</si>
  <si>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</si>
  <si>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</si>
  <si>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</si>
  <si>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</si>
  <si>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</si>
  <si>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</si>
  <si>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</si>
  <si>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</si>
  <si>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</si>
  <si>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</si>
  <si>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</si>
  <si>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</si>
  <si>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</si>
  <si>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</si>
  <si>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</si>
  <si>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</si>
  <si>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</si>
  <si>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</si>
  <si>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</si>
  <si>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</si>
  <si>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</si>
  <si>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</si>
  <si>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</si>
  <si>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</si>
  <si>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</si>
  <si>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</si>
  <si>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</si>
  <si>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</si>
  <si>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</si>
  <si>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</si>
  <si>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</si>
  <si>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</si>
  <si>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</si>
  <si>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</si>
  <si>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</si>
  <si>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</si>
  <si>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</si>
  <si>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</si>
  <si>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</si>
  <si>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</si>
  <si>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</si>
  <si>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</si>
  <si>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</si>
  <si>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</si>
  <si>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</si>
  <si>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</si>
  <si>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</si>
  <si>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</si>
  <si>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</si>
  <si>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</si>
  <si>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</si>
  <si>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</si>
  <si>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</si>
  <si>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</si>
  <si>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</si>
  <si>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</si>
  <si>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</si>
  <si>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</si>
  <si>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</si>
  <si>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</si>
  <si>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</si>
  <si>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</si>
  <si>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</si>
  <si>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</si>
  <si>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</si>
  <si>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</si>
  <si>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</si>
  <si>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</si>
  <si>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</si>
  <si>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</si>
  <si>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</si>
  <si>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</si>
  <si>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</si>
  <si>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</si>
  <si>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</si>
  <si>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</si>
  <si>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</si>
  <si>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</si>
  <si>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</si>
  <si>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</si>
  <si>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</si>
  <si>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</si>
  <si>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</si>
  <si>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</si>
  <si>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</si>
  <si>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</si>
  <si>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</si>
  <si>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</si>
  <si>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</si>
  <si>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</si>
  <si>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</si>
  <si>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</si>
  <si>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</si>
  <si>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</si>
  <si>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</si>
  <si>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</si>
  <si>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</si>
  <si>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</si>
  <si>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</si>
  <si>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</si>
  <si>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</si>
  <si>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</si>
  <si>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</si>
  <si>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</si>
  <si>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</si>
  <si>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</si>
  <si>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</si>
  <si>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</si>
  <si>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</si>
  <si>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</si>
  <si>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</si>
  <si>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</si>
  <si>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</si>
  <si>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</si>
  <si>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</si>
  <si>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</si>
  <si>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</si>
  <si>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</si>
  <si>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</si>
  <si>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</si>
  <si>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</si>
  <si>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</si>
  <si>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</si>
  <si>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</si>
  <si>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</si>
  <si>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</si>
  <si>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</si>
  <si>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</si>
  <si>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</si>
  <si>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</si>
  <si>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</si>
  <si>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</si>
  <si>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</si>
  <si>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</si>
  <si>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</si>
  <si>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</si>
  <si>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</si>
  <si>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</si>
  <si>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</si>
  <si>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</si>
  <si>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</si>
  <si>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</si>
  <si>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</si>
  <si>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</si>
  <si>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</si>
  <si>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</si>
  <si>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</si>
  <si>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</si>
  <si>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</si>
  <si>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</si>
  <si>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</si>
  <si>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</si>
  <si>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</si>
  <si>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</si>
  <si>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</si>
  <si>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</si>
  <si>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</si>
  <si>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</si>
  <si>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</si>
  <si>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</si>
  <si>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</si>
  <si>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</si>
  <si>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</si>
  <si>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</si>
  <si>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</si>
  <si>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</si>
  <si>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</si>
  <si>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</si>
  <si>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</si>
  <si>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</si>
  <si>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</si>
  <si>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</si>
  <si>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</si>
  <si>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</si>
  <si>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</si>
  <si>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</si>
  <si>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</si>
  <si>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</si>
  <si>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</si>
  <si>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</si>
  <si>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</si>
  <si>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</si>
  <si>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</si>
  <si>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</si>
  <si>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</si>
  <si>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</si>
  <si>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</si>
  <si>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</si>
  <si>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</si>
  <si>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</si>
  <si>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</si>
  <si>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</si>
  <si>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</si>
  <si>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</si>
  <si>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</si>
  <si>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</si>
  <si>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</si>
  <si>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</si>
  <si>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</si>
  <si>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</si>
  <si>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</si>
  <si>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</si>
  <si>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</si>
  <si>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</si>
  <si>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</si>
  <si>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</si>
  <si>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</si>
  <si>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</si>
  <si>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</si>
  <si>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</si>
  <si>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</si>
  <si>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</si>
  <si>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</si>
  <si>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</si>
  <si>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</si>
  <si>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</si>
  <si>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</si>
  <si>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</si>
  <si>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</si>
  <si>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</si>
  <si>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</si>
  <si>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</si>
  <si>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</si>
  <si>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</si>
  <si>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</si>
  <si>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</si>
  <si>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</si>
  <si>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</si>
  <si>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</si>
  <si>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</si>
  <si>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</si>
  <si>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</si>
  <si>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</si>
  <si>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</si>
  <si>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</si>
  <si>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</si>
  <si>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</si>
  <si>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</si>
  <si>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</si>
  <si>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</si>
  <si>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</si>
  <si>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</si>
  <si>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</si>
  <si>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</si>
  <si>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</si>
  <si>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</si>
  <si>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</si>
  <si>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</si>
  <si>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</si>
  <si>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</si>
  <si>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</si>
  <si>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</si>
  <si>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</si>
  <si>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</si>
  <si>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</si>
  <si>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</si>
  <si>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</si>
  <si>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</si>
  <si>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</si>
  <si>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</si>
  <si>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</si>
  <si>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</si>
  <si>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</si>
  <si>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</si>
  <si>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</si>
  <si>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</si>
  <si>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</si>
  <si>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</si>
  <si>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</si>
  <si>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</si>
  <si>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</si>
  <si>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</si>
  <si>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</si>
  <si>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</si>
  <si>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</si>
  <si>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</si>
  <si>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</si>
  <si>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</si>
  <si>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</si>
  <si>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</si>
  <si>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</si>
  <si>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</si>
  <si>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</si>
  <si>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</si>
  <si>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</si>
  <si>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</si>
  <si>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</si>
  <si>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</si>
  <si>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</si>
  <si>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</si>
  <si>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</si>
  <si>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</si>
  <si>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</si>
  <si>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</si>
  <si>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</si>
  <si>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</si>
  <si>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</si>
  <si>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</si>
  <si>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</si>
  <si>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</si>
  <si>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</si>
  <si>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</si>
  <si>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</si>
  <si>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</si>
  <si>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</si>
  <si>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</si>
  <si>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</si>
  <si>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</si>
  <si>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</si>
  <si>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</si>
  <si>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</si>
  <si>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</si>
  <si>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</si>
  <si>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</si>
  <si>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</si>
  <si>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</si>
  <si>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</si>
  <si>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</si>
  <si>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</si>
  <si>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</si>
  <si>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</si>
  <si>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</si>
  <si>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</si>
  <si>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</si>
  <si>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</si>
  <si>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</si>
  <si>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</si>
  <si>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</si>
  <si>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</si>
  <si>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</si>
  <si>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</si>
  <si>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</si>
  <si>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</si>
  <si>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</si>
  <si>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</si>
  <si>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</si>
  <si>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</si>
  <si>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</si>
  <si>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</si>
  <si>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</si>
  <si>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</si>
  <si>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</si>
  <si>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</si>
  <si>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</si>
  <si>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</si>
  <si>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</si>
  <si>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</si>
  <si>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</si>
  <si>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</si>
  <si>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</si>
  <si>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</si>
  <si>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</si>
  <si>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</si>
  <si>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</si>
  <si>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</si>
  <si>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</si>
  <si>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</si>
  <si>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</si>
  <si>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</si>
  <si>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</si>
  <si>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</si>
  <si>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</si>
  <si>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</si>
  <si>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</si>
  <si>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</si>
  <si>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</si>
  <si>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</si>
  <si>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</si>
  <si>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</si>
  <si>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</si>
  <si>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</si>
  <si>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</si>
  <si>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</si>
  <si>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</si>
  <si>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</si>
  <si>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</si>
  <si>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</si>
  <si>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</si>
  <si>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</si>
  <si>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</si>
  <si>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</si>
  <si>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</si>
  <si>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</si>
  <si>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</si>
  <si>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</si>
  <si>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</si>
  <si>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</si>
  <si>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</si>
  <si>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</si>
  <si>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</si>
  <si>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</si>
  <si>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</si>
  <si>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</si>
  <si>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</si>
  <si>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</si>
  <si>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</si>
  <si>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</si>
  <si>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</si>
  <si>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</si>
  <si>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</si>
  <si>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</si>
  <si>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</si>
  <si>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</si>
  <si>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</si>
  <si>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</si>
  <si>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</si>
  <si>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</si>
  <si>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</si>
  <si>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</si>
  <si>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</si>
  <si>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</si>
  <si>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</si>
  <si>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</si>
  <si>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</si>
  <si>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</si>
  <si>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</si>
  <si>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</si>
  <si>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</si>
  <si>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</si>
  <si>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</si>
  <si>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</si>
  <si>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</si>
  <si>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</si>
  <si>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</si>
  <si>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</si>
  <si>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</si>
  <si>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</si>
  <si>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</si>
  <si>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</si>
  <si>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</si>
  <si>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</si>
  <si>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</si>
  <si>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</si>
  <si>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</si>
  <si>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</si>
  <si>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</si>
  <si>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</si>
  <si>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</si>
  <si>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</si>
  <si>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</si>
  <si>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</si>
  <si>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</si>
  <si>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</si>
  <si>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</si>
  <si>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</si>
  <si>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</si>
  <si>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</si>
  <si>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</si>
  <si>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</si>
  <si>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</si>
  <si>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</si>
  <si>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</si>
  <si>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</si>
  <si>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</si>
  <si>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</si>
  <si>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</si>
  <si>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</si>
  <si>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</si>
  <si>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</si>
  <si>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</si>
  <si>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</si>
  <si>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</si>
  <si>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</si>
  <si>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</si>
  <si>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</si>
  <si>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</si>
  <si>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</si>
  <si>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</si>
  <si>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</si>
  <si>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</si>
  <si>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</si>
  <si>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</si>
  <si>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</si>
  <si>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</si>
  <si>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</si>
  <si>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</si>
  <si>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</si>
  <si>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</si>
  <si>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</si>
  <si>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</si>
  <si>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</si>
  <si>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</si>
  <si>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</si>
  <si>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</si>
  <si>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</si>
  <si>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</si>
  <si>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</si>
  <si>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</si>
  <si>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</si>
  <si>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</si>
  <si>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</si>
  <si>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</si>
  <si>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</si>
  <si>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</si>
  <si>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</si>
  <si>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</si>
  <si>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</si>
  <si>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</si>
  <si>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</si>
  <si>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</si>
  <si>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</si>
  <si>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</si>
  <si>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</si>
  <si>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</si>
  <si>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</si>
  <si>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</si>
  <si>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</si>
  <si>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</si>
  <si>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</si>
  <si>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</si>
  <si>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</si>
  <si>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</si>
  <si>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</si>
  <si>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</si>
  <si>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</si>
  <si>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</si>
  <si>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</si>
  <si>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</si>
  <si>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</si>
  <si>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</si>
  <si>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</si>
  <si>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</si>
  <si>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</si>
  <si>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</si>
  <si>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</si>
  <si>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</si>
  <si>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</si>
  <si>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</si>
  <si>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</si>
  <si>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</si>
  <si>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</si>
  <si>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</si>
  <si>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</si>
  <si>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</si>
  <si>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</si>
  <si>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</si>
  <si>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</si>
  <si>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</si>
  <si>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</si>
  <si>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</si>
  <si>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</si>
  <si>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</si>
  <si>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</si>
  <si>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</si>
  <si>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</si>
  <si>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</si>
  <si>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</si>
  <si>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</si>
  <si>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</si>
  <si>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</si>
  <si>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</si>
  <si>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</si>
  <si>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</si>
  <si>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</si>
  <si>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</si>
  <si>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</si>
  <si>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</si>
  <si>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</si>
  <si>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</si>
  <si>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</si>
  <si>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</si>
  <si>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</si>
  <si>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</si>
  <si>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</si>
  <si>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</si>
  <si>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</si>
  <si>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</si>
  <si>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</si>
  <si>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</si>
  <si>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</si>
  <si>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</si>
  <si>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</si>
  <si>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</si>
  <si>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</si>
  <si>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</si>
  <si>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</si>
  <si>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</si>
  <si>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</si>
  <si>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</si>
  <si>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</si>
  <si>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</si>
  <si>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</si>
  <si>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</si>
  <si>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</si>
  <si>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</si>
  <si>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</si>
  <si>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</si>
  <si>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</si>
  <si>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</si>
  <si>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</si>
  <si>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</si>
  <si>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</si>
  <si>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</si>
  <si>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</si>
  <si>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</si>
  <si>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</si>
  <si>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</si>
  <si>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</si>
  <si>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</si>
  <si>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</si>
  <si>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</si>
  <si>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</si>
  <si>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</si>
  <si>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</si>
  <si>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</si>
  <si>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</si>
  <si>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</si>
  <si>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</si>
  <si>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</si>
  <si>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</si>
  <si>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</si>
  <si>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</si>
  <si>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</si>
  <si>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</si>
  <si>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</si>
  <si>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</si>
  <si>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</si>
  <si>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</si>
  <si>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</si>
  <si>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</si>
  <si>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</si>
  <si>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</si>
  <si>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</si>
  <si>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</si>
  <si>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</si>
  <si>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</si>
  <si>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</si>
  <si>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</si>
  <si>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</si>
  <si>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</si>
  <si>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</si>
  <si>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</si>
  <si>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</si>
  <si>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</si>
  <si>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</si>
  <si>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</si>
  <si>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</si>
  <si>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</si>
  <si>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</si>
  <si>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</si>
  <si>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</si>
  <si>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</si>
  <si>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</si>
  <si>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</si>
  <si>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</si>
  <si>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</si>
  <si>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</si>
  <si>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</si>
  <si>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</si>
  <si>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</si>
  <si>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</si>
  <si>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</si>
  <si>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</si>
  <si>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</si>
  <si>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</si>
  <si>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</si>
  <si>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</si>
  <si>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</si>
  <si>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</si>
  <si>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</si>
  <si>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</si>
  <si>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</si>
  <si>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</si>
  <si>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</si>
  <si>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</si>
  <si>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</si>
  <si>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</si>
  <si>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</si>
  <si>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</si>
  <si>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</si>
  <si>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</si>
  <si>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</si>
  <si>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</si>
  <si>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</si>
  <si>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</si>
  <si>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</si>
  <si>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</si>
  <si>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</si>
  <si>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</si>
  <si>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</si>
  <si>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</si>
  <si>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</si>
  <si>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</si>
  <si>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</si>
  <si>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</si>
  <si>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</si>
  <si>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</si>
  <si>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</si>
  <si>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</si>
  <si>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</si>
  <si>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</si>
  <si>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</si>
  <si>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</si>
  <si>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</si>
  <si>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</si>
  <si>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</si>
  <si>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</si>
  <si>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</si>
  <si>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</si>
  <si>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</si>
  <si>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</si>
  <si>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</si>
  <si>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</si>
  <si>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</si>
  <si>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</si>
  <si>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</si>
  <si>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</si>
  <si>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</si>
  <si>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</si>
  <si>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</si>
  <si>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</si>
  <si>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</si>
  <si>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</si>
  <si>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</si>
  <si>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</si>
  <si>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</si>
  <si>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</si>
  <si>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</si>
  <si>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</si>
  <si>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</si>
  <si>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</si>
  <si>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</si>
  <si>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</si>
  <si>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</si>
  <si>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</si>
  <si>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</si>
  <si>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</si>
  <si>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</si>
  <si>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</si>
  <si>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</si>
  <si>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</si>
  <si>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</si>
  <si>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</si>
  <si>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</si>
  <si>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</si>
  <si>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</si>
  <si>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</si>
  <si>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</si>
  <si>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</si>
  <si>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</si>
  <si>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</si>
  <si>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</si>
  <si>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</si>
  <si>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</si>
  <si>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</si>
  <si>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</si>
  <si>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</si>
  <si>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</si>
  <si>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</si>
  <si>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</si>
  <si>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</si>
  <si>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</si>
  <si>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</si>
  <si>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</si>
  <si>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</si>
  <si>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</si>
  <si>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</si>
  <si>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</si>
  <si>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</si>
  <si>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</si>
  <si>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</si>
  <si>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</si>
  <si>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</si>
  <si>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</si>
  <si>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</si>
  <si>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</si>
  <si>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</si>
  <si>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</si>
  <si>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</si>
  <si>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</si>
  <si>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</si>
  <si>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</si>
  <si>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</si>
  <si>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</si>
  <si>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</si>
  <si>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</si>
  <si>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</si>
  <si>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</si>
  <si>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</si>
  <si>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</si>
  <si>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</si>
  <si>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</si>
  <si>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</si>
  <si>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</si>
  <si>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</si>
  <si>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</si>
  <si>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</si>
  <si>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</si>
  <si>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</si>
  <si>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</si>
  <si>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</si>
  <si>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</si>
  <si>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</si>
  <si>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</si>
  <si>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</si>
  <si>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</si>
  <si>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</si>
  <si>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</si>
  <si>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</si>
  <si>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</si>
  <si>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</si>
  <si>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</si>
  <si>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</si>
  <si>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</si>
  <si>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</si>
  <si>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</si>
  <si>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</si>
  <si>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</si>
  <si>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</si>
  <si>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</si>
  <si>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</si>
  <si>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</si>
  <si>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</si>
  <si>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</si>
  <si>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</si>
  <si>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</si>
  <si>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</si>
  <si>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</si>
  <si>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</si>
  <si>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</si>
  <si>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</si>
  <si>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</si>
  <si>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</si>
  <si>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</si>
  <si>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</si>
  <si>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</si>
  <si>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</si>
  <si>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</si>
  <si>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</si>
  <si>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</si>
  <si>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</si>
  <si>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</si>
  <si>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</si>
  <si>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</si>
  <si>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</si>
  <si>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</si>
  <si>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</si>
  <si>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</si>
  <si>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</si>
  <si>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</si>
  <si>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</si>
  <si>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</si>
  <si>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</si>
  <si>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</si>
  <si>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</si>
  <si>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</si>
  <si>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</si>
  <si>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</si>
  <si>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</si>
  <si>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</si>
  <si>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</si>
  <si>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</si>
  <si>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</si>
  <si>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</si>
  <si>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</si>
  <si>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</si>
  <si>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</si>
  <si>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</si>
  <si>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</si>
  <si>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</si>
  <si>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</si>
  <si>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</si>
  <si>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</si>
  <si>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</si>
  <si>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</si>
  <si>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</si>
  <si>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</si>
  <si>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</si>
  <si>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</si>
  <si>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</si>
  <si>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</si>
  <si>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</si>
  <si>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</si>
  <si>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</si>
  <si>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</si>
  <si>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</si>
  <si>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</si>
  <si>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</si>
  <si>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</si>
  <si>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</si>
  <si>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</si>
  <si>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</si>
  <si>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</si>
  <si>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</si>
  <si>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</si>
  <si>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</si>
  <si>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</si>
  <si>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</si>
  <si>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</si>
  <si>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</si>
  <si>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</si>
  <si>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</si>
  <si>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</si>
  <si>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</si>
  <si>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</si>
  <si>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</si>
  <si>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</si>
  <si>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</si>
  <si>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</si>
  <si>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</si>
  <si>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</si>
  <si>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</si>
  <si>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</si>
  <si>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</si>
  <si>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</si>
  <si>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</si>
  <si>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</si>
  <si>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</si>
  <si>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</si>
  <si>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</si>
  <si>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</si>
  <si>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</si>
  <si>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</si>
  <si>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</si>
  <si>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</si>
  <si>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</si>
  <si>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</si>
  <si>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</si>
  <si>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</si>
  <si>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</si>
  <si>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</si>
  <si>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</si>
  <si>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</si>
  <si>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</si>
  <si>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</si>
  <si>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</si>
  <si>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</si>
  <si>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</si>
  <si>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</si>
  <si>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</si>
  <si>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</si>
  <si>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</si>
  <si>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</si>
  <si>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</si>
  <si>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</si>
  <si>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</si>
  <si>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</si>
  <si>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</si>
  <si>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</si>
  <si>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</si>
  <si>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</si>
  <si>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</si>
  <si>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</si>
  <si>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</si>
  <si>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</si>
  <si>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</si>
  <si>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</si>
  <si>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</si>
  <si>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</si>
  <si>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</si>
  <si>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</si>
  <si>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</si>
  <si>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</si>
  <si>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</si>
  <si>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</si>
  <si>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</si>
  <si>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</si>
  <si>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</si>
  <si>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</si>
  <si>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</si>
  <si>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</si>
  <si>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</si>
  <si>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</si>
  <si>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</si>
  <si>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</si>
  <si>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</si>
  <si>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</si>
  <si>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</si>
  <si>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</si>
  <si>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</si>
  <si>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</si>
  <si>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</si>
  <si>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</si>
  <si>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</si>
  <si>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</si>
  <si>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</si>
  <si>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</si>
  <si>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</si>
  <si>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</si>
  <si>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</si>
  <si>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</si>
  <si>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</si>
  <si>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</si>
  <si>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</si>
  <si>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</si>
  <si>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</si>
  <si>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</si>
  <si>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</si>
  <si>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</si>
  <si>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</si>
  <si>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</si>
  <si>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</si>
  <si>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</si>
  <si>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</si>
  <si>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</si>
  <si>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</si>
  <si>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</si>
  <si>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</si>
  <si>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</si>
  <si>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</si>
  <si>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</si>
  <si>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</si>
  <si>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</si>
  <si>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</si>
  <si>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</si>
  <si>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</si>
  <si>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</si>
  <si>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</si>
  <si>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</si>
  <si>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</si>
  <si>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</si>
  <si>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</si>
  <si>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</si>
  <si>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</si>
  <si>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</si>
  <si>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</si>
  <si>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</si>
  <si>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</si>
  <si>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</si>
  <si>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</si>
  <si>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</si>
  <si>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</si>
  <si>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</si>
  <si>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</si>
  <si>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</si>
  <si>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</si>
  <si>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</si>
  <si>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</si>
  <si>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</si>
  <si>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</si>
  <si>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</si>
  <si>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</si>
  <si>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</si>
  <si>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</si>
  <si>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</si>
  <si>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</si>
  <si>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</si>
  <si>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</si>
  <si>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</si>
  <si>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</si>
  <si>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</si>
  <si>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</si>
  <si>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</si>
  <si>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</si>
  <si>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</si>
  <si>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</si>
  <si>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</si>
  <si>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</si>
  <si>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</si>
  <si>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</si>
  <si>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</si>
  <si>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</si>
  <si>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</si>
  <si>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</si>
  <si>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</si>
  <si>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</si>
  <si>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</si>
  <si>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</si>
  <si>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</si>
  <si>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</si>
  <si>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</si>
  <si>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</si>
  <si>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</si>
  <si>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</si>
  <si>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</si>
  <si>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</si>
  <si>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</si>
  <si>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</si>
  <si>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</si>
  <si>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</si>
  <si>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</si>
  <si>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</si>
  <si>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</si>
  <si>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</si>
  <si>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</si>
  <si>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</si>
  <si>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</si>
  <si>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</si>
  <si>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</si>
  <si>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</si>
  <si>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</si>
  <si>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</si>
  <si>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</si>
  <si>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</si>
  <si>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</si>
  <si>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</si>
  <si>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</si>
  <si>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</si>
  <si>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</si>
  <si>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</si>
  <si>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</si>
  <si>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</si>
  <si>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</si>
  <si>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</si>
  <si>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</si>
  <si>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</si>
  <si>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</si>
  <si>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</si>
  <si>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</si>
  <si>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</si>
  <si>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</si>
  <si>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</si>
  <si>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</si>
  <si>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</si>
  <si>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</si>
  <si>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</si>
  <si>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</si>
  <si>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</si>
  <si>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</si>
  <si>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</si>
  <si>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</si>
  <si>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</si>
  <si>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</si>
  <si>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</si>
  <si>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</si>
  <si>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</si>
  <si>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</si>
  <si>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</si>
  <si>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</si>
  <si>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</si>
  <si>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</si>
  <si>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</si>
  <si>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</si>
  <si>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</si>
  <si>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</si>
  <si>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</si>
  <si>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</si>
  <si>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</si>
  <si>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</si>
  <si>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</si>
  <si>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</si>
  <si>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</si>
  <si>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</si>
  <si>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</si>
  <si>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</si>
  <si>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</si>
  <si>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</si>
  <si>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</si>
  <si>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</si>
  <si>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</si>
  <si>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</si>
  <si>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</si>
  <si>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</si>
  <si>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</si>
  <si>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</si>
  <si>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</si>
  <si>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</si>
  <si>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</si>
  <si>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</si>
  <si>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</si>
  <si>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</si>
  <si>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</si>
  <si>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</si>
  <si>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</si>
  <si>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</si>
  <si>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</si>
  <si>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</si>
  <si>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</si>
  <si>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</si>
  <si>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</si>
  <si>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</si>
  <si>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</si>
  <si>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</si>
  <si>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</si>
  <si>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</si>
  <si>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</si>
  <si>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</si>
  <si>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</si>
  <si>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</si>
  <si>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</si>
  <si>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</si>
  <si>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</si>
  <si>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</si>
  <si>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</si>
  <si>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</si>
  <si>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</si>
  <si>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</si>
  <si>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</si>
  <si>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</si>
  <si>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</si>
  <si>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</si>
  <si>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</si>
  <si>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</si>
  <si>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</si>
  <si>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</si>
  <si>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</si>
  <si>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</si>
  <si>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</si>
  <si>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</si>
  <si>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</si>
  <si>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</si>
  <si>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</si>
  <si>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</si>
  <si>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</si>
  <si>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</si>
  <si>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</si>
  <si>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</si>
  <si>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</si>
  <si>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</si>
  <si>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</si>
  <si>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</si>
  <si>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</si>
  <si>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</si>
  <si>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</si>
  <si>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</si>
  <si>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</si>
  <si>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</si>
  <si>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</si>
  <si>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</si>
  <si>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</si>
  <si>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</si>
  <si>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</si>
  <si>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</si>
  <si>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</si>
  <si>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</si>
  <si>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</si>
  <si>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</si>
  <si>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</si>
  <si>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</si>
  <si>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</si>
  <si>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</si>
  <si>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</si>
  <si>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</si>
  <si>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</si>
  <si>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</si>
  <si>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</si>
  <si>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</si>
  <si>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</si>
  <si>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</si>
  <si>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</si>
  <si>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</si>
  <si>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</si>
  <si>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</si>
  <si>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</si>
  <si>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</si>
  <si>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</si>
  <si>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</si>
  <si>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</si>
  <si>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</si>
  <si>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</si>
  <si>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</si>
  <si>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</si>
  <si>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</si>
  <si>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</si>
  <si>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</si>
  <si>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</si>
  <si>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</si>
  <si>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</si>
  <si>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</si>
  <si>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</si>
  <si>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</si>
  <si>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</si>
  <si>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</si>
  <si>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</si>
  <si>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</si>
  <si>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</si>
  <si>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</si>
  <si>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</si>
  <si>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</si>
  <si>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</si>
  <si>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</si>
  <si>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</si>
  <si>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</si>
  <si>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</si>
  <si>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</si>
  <si>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</si>
  <si>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</si>
  <si>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</si>
  <si>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</si>
  <si>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</si>
  <si>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</si>
  <si>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</si>
  <si>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</si>
  <si>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</si>
  <si>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</si>
  <si>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</si>
  <si>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</si>
  <si>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</si>
  <si>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</si>
  <si>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</si>
  <si>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</si>
  <si>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</si>
  <si>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</si>
  <si>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</si>
  <si>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</si>
  <si>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</si>
  <si>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</si>
  <si>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</si>
  <si>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</si>
  <si>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</si>
  <si>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</si>
  <si>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</si>
  <si>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</si>
  <si>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</si>
  <si>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</si>
  <si>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</si>
  <si>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</si>
  <si>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</si>
  <si>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</si>
  <si>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</si>
  <si>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</si>
  <si>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</si>
  <si>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</si>
  <si>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</si>
  <si>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</si>
  <si>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</si>
  <si>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</si>
  <si>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</si>
  <si>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</si>
  <si>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</si>
  <si>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</si>
  <si>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</si>
  <si>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</si>
  <si>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</si>
  <si>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</si>
  <si>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</si>
  <si>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</si>
  <si>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</si>
  <si>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</si>
  <si>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</si>
  <si>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</si>
  <si>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</si>
  <si>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</si>
  <si>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</si>
  <si>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</si>
  <si>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</si>
  <si>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</si>
  <si>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</si>
  <si>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</si>
  <si>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</si>
  <si>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</si>
  <si>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</si>
  <si>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</si>
  <si>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</si>
  <si>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</si>
  <si>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</si>
  <si>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</si>
  <si>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</si>
  <si>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</si>
  <si>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</si>
  <si>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</si>
  <si>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</si>
  <si>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</si>
  <si>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</si>
  <si>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</si>
  <si>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</si>
  <si>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</si>
  <si>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</si>
  <si>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</si>
  <si>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</si>
  <si>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</si>
  <si>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</si>
  <si>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</si>
  <si>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</si>
  <si>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</si>
  <si>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</si>
  <si>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</si>
  <si>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</si>
  <si>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</si>
  <si>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</si>
  <si>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</si>
  <si>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</si>
  <si>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</si>
  <si>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</si>
  <si>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</si>
  <si>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</si>
  <si>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</si>
  <si>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</si>
  <si>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</si>
  <si>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</si>
  <si>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</si>
  <si>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</si>
  <si>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</si>
  <si>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</si>
  <si>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</si>
  <si>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</si>
  <si>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</si>
  <si>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</si>
  <si>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</si>
  <si>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</si>
  <si>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</si>
  <si>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</si>
  <si>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</si>
  <si>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</si>
  <si>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</si>
  <si>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</si>
  <si>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</si>
  <si>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</si>
  <si>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</si>
  <si>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</si>
  <si>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</si>
  <si>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</si>
  <si>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</si>
  <si>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</si>
  <si>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</si>
  <si>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</si>
  <si>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</si>
  <si>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</si>
  <si>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</si>
  <si>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</si>
  <si>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</si>
  <si>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</si>
  <si>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</si>
  <si>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</si>
  <si>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</si>
  <si>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</si>
  <si>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</si>
  <si>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</si>
  <si>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</si>
  <si>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</si>
  <si>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</si>
  <si>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</si>
  <si>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</si>
  <si>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</si>
  <si>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</si>
  <si>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</si>
  <si>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</si>
  <si>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</si>
  <si>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</si>
  <si>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</si>
  <si>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</si>
  <si>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</si>
  <si>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</si>
  <si>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</si>
  <si>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</si>
  <si>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</si>
  <si>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</si>
  <si>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</si>
  <si>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</si>
  <si>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</si>
  <si>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</si>
  <si>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</si>
  <si>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</si>
  <si>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</si>
  <si>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</si>
  <si>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</si>
  <si>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</si>
  <si>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</si>
  <si>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</si>
  <si>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</si>
  <si>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</si>
  <si>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</si>
  <si>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</si>
  <si>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</si>
  <si>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</si>
  <si>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</si>
  <si>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</si>
  <si>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</si>
  <si>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</si>
  <si>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</si>
  <si>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</si>
  <si>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</si>
  <si>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</si>
  <si>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</si>
  <si>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</si>
  <si>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</si>
  <si>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</si>
  <si>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</si>
  <si>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</si>
  <si>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</si>
  <si>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</si>
  <si>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</si>
  <si>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</si>
  <si>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</si>
  <si>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</si>
  <si>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</si>
  <si>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</si>
  <si>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</si>
  <si>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</si>
  <si>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</si>
  <si>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</si>
  <si>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</si>
  <si>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</si>
  <si>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</si>
  <si>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</si>
  <si>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</si>
  <si>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</si>
  <si>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</si>
  <si>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</si>
  <si>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</si>
  <si>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</si>
  <si>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</si>
  <si>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</si>
  <si>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</si>
  <si>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</si>
  <si>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</si>
  <si>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</si>
  <si>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</si>
  <si>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</si>
  <si>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</si>
  <si>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</si>
  <si>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</si>
  <si>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</si>
  <si>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</si>
  <si>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</si>
  <si>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</si>
  <si>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</si>
  <si>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</si>
  <si>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</si>
  <si>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</si>
  <si>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</si>
  <si>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</si>
  <si>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</si>
  <si>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</si>
  <si>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</si>
  <si>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</si>
  <si>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</si>
  <si>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</si>
  <si>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</si>
  <si>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</si>
  <si>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</si>
  <si>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</si>
  <si>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</si>
  <si>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</si>
  <si>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</si>
  <si>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</si>
  <si>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</si>
  <si>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</si>
  <si>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</si>
  <si>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</si>
  <si>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</si>
  <si>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</si>
  <si>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</si>
  <si>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</si>
  <si>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</si>
  <si>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</si>
  <si>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</si>
  <si>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</si>
  <si>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</si>
  <si>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</si>
  <si>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</si>
  <si>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</si>
  <si>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</si>
  <si>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</si>
  <si>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</si>
  <si>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</si>
  <si>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</si>
  <si>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</si>
  <si>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</si>
  <si>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</si>
  <si>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</si>
  <si>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</si>
  <si>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</si>
  <si>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</si>
  <si>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</si>
  <si>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</si>
  <si>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</si>
  <si>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</si>
  <si>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</si>
  <si>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</si>
  <si>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</si>
  <si>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</si>
  <si>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</si>
  <si>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</si>
  <si>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</si>
  <si>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</si>
  <si>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</si>
  <si>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</si>
  <si>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</si>
  <si>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</si>
  <si>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</si>
  <si>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</si>
  <si>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</si>
  <si>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</si>
  <si>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</si>
  <si>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</si>
  <si>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</si>
  <si>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</si>
  <si>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</si>
  <si>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</si>
  <si>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</si>
  <si>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</si>
  <si>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</si>
  <si>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</si>
  <si>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</si>
  <si>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</si>
  <si>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</si>
  <si>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</si>
  <si>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</si>
  <si>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</si>
  <si>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</si>
  <si>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</si>
  <si>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</si>
  <si>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</si>
  <si>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</si>
  <si>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</si>
  <si>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</si>
  <si>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</si>
  <si>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</si>
  <si>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</si>
  <si>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</si>
  <si>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</si>
  <si>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</si>
  <si>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</si>
  <si>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</si>
  <si>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</si>
  <si>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</si>
  <si>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</si>
  <si>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</si>
  <si>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</si>
  <si>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</si>
  <si>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</si>
  <si>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</si>
  <si>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</si>
  <si>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</si>
  <si>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</si>
  <si>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</si>
  <si>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</si>
  <si>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</si>
  <si>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</si>
  <si>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</si>
  <si>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</si>
  <si>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</si>
  <si>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</si>
  <si>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</si>
  <si>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</si>
  <si>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</si>
  <si>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</si>
  <si>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</si>
  <si>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</si>
  <si>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</si>
  <si>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</si>
  <si>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</si>
  <si>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</si>
  <si>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</si>
  <si>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</si>
  <si>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</si>
  <si>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</si>
  <si>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</si>
  <si>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</si>
  <si>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</si>
  <si>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</si>
  <si>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</si>
  <si>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</si>
  <si>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</si>
  <si>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</si>
  <si>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</si>
  <si>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</si>
  <si>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</si>
  <si>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</si>
  <si>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</si>
  <si>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</si>
  <si>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</si>
  <si>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</si>
  <si>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</si>
  <si>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</si>
  <si>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</si>
  <si>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</si>
  <si>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</si>
  <si>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</si>
  <si>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</si>
  <si>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</si>
  <si>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</si>
  <si>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</si>
  <si>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</si>
  <si>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</si>
  <si>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</si>
  <si>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</si>
  <si>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</si>
  <si>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</si>
  <si>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</si>
  <si>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</si>
  <si>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</si>
  <si>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</si>
  <si>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</si>
  <si>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</si>
  <si>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</si>
  <si>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</si>
  <si>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</si>
  <si>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</si>
  <si>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</si>
  <si>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</si>
  <si>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</si>
  <si>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</si>
  <si>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</si>
  <si>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</si>
  <si>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</si>
  <si>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</si>
  <si>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</si>
  <si>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</si>
  <si>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</si>
  <si>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</si>
  <si>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</si>
  <si>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</si>
  <si>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</si>
  <si>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</si>
  <si>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</si>
  <si>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</si>
  <si>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</si>
  <si>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</si>
  <si>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</si>
  <si>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</si>
  <si>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</si>
  <si>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</si>
  <si>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</si>
  <si>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</si>
  <si>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</si>
  <si>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</si>
  <si>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</si>
  <si>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</si>
  <si>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</si>
  <si>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</si>
  <si>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</si>
  <si>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</si>
  <si>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</si>
  <si>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</si>
  <si>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</si>
  <si>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</si>
  <si>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</si>
  <si>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</si>
  <si>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</si>
  <si>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</si>
  <si>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</si>
  <si>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</si>
  <si>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</si>
  <si>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</si>
  <si>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</si>
  <si>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</si>
  <si>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</si>
  <si>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</si>
  <si>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</si>
  <si>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</si>
  <si>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</si>
  <si>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</si>
  <si>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</si>
  <si>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</si>
  <si>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</si>
  <si>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</si>
  <si>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</si>
  <si>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</si>
  <si>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</si>
  <si>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</si>
  <si>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</si>
  <si>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</si>
  <si>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</si>
  <si>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</si>
  <si>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</si>
  <si>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</si>
  <si>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</si>
  <si>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</si>
  <si>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</si>
  <si>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</si>
  <si>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</si>
  <si>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</si>
  <si>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</si>
  <si>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</si>
  <si>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</si>
  <si>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</si>
  <si>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</si>
  <si>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</si>
  <si>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</si>
  <si>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</si>
  <si>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</si>
  <si>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</si>
  <si>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</si>
  <si>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</si>
  <si>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</si>
  <si>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</si>
  <si>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</si>
  <si>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</si>
  <si>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</si>
  <si>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</si>
  <si>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</si>
  <si>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</si>
  <si>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</si>
  <si>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</si>
  <si>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</si>
  <si>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</si>
  <si>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</si>
  <si>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</si>
  <si>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</si>
  <si>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</si>
  <si>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</si>
  <si>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</si>
  <si>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</si>
  <si>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</si>
  <si>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</si>
  <si>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</si>
  <si>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</si>
  <si>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</si>
  <si>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</si>
  <si>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</si>
  <si>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</si>
  <si>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</si>
  <si>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</si>
  <si>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</si>
  <si>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</si>
  <si>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</si>
  <si>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</si>
  <si>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</si>
  <si>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</si>
  <si>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</si>
  <si>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</si>
  <si>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</si>
  <si>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</si>
  <si>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</si>
  <si>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</si>
  <si>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</si>
  <si>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</si>
  <si>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</si>
  <si>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</si>
  <si>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</si>
  <si>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</si>
  <si>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</si>
  <si>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</si>
  <si>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</si>
  <si>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</si>
  <si>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</si>
  <si>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</si>
  <si>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</si>
  <si>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</si>
  <si>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</si>
  <si>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</si>
  <si>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</si>
  <si>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</si>
  <si>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</si>
  <si>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</si>
  <si>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</si>
  <si>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</si>
  <si>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</si>
  <si>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</si>
  <si>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</si>
  <si>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</si>
  <si>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</si>
  <si>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</si>
  <si>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</si>
  <si>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</si>
  <si>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</si>
  <si>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</si>
  <si>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</si>
  <si>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</si>
  <si>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</si>
  <si>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</si>
  <si>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</si>
  <si>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</si>
  <si>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</si>
  <si>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</si>
  <si>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</si>
  <si>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</si>
  <si>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</si>
  <si>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</si>
  <si>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</si>
  <si>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</si>
  <si>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</si>
  <si>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</si>
  <si>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</si>
  <si>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</si>
  <si>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</si>
  <si>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</si>
  <si>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</si>
  <si>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</si>
  <si>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</si>
  <si>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</si>
  <si>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</si>
  <si>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</si>
  <si>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</si>
  <si>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</si>
  <si>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</si>
  <si>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</si>
  <si>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</si>
  <si>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</si>
  <si>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</si>
  <si>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</si>
  <si>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</si>
  <si>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</si>
  <si>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</si>
  <si>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</si>
  <si>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</si>
  <si>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</si>
  <si>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</si>
  <si>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</si>
  <si>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</si>
  <si>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</si>
  <si>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</si>
  <si>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</si>
  <si>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</si>
  <si>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</si>
  <si>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</si>
  <si>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</si>
  <si>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</si>
  <si>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</si>
  <si>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</si>
  <si>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</si>
  <si>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</si>
  <si>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</si>
  <si>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</si>
  <si>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</si>
  <si>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</si>
  <si>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</si>
  <si>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</si>
  <si>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</si>
  <si>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</si>
  <si>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</si>
  <si>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</si>
  <si>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</si>
  <si>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</si>
  <si>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</si>
  <si>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</si>
  <si>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</si>
  <si>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</si>
  <si>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</si>
  <si>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</si>
  <si>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</si>
  <si>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</si>
  <si>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</si>
  <si>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</si>
  <si>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</si>
  <si>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</si>
  <si>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</si>
  <si>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</si>
  <si>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</si>
  <si>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</si>
  <si>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</si>
  <si>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</si>
  <si>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</si>
  <si>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</si>
  <si>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</si>
  <si>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</si>
  <si>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</si>
  <si>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</si>
  <si>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</si>
  <si>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</si>
  <si>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</si>
  <si>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</si>
  <si>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</si>
  <si>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</si>
  <si>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</si>
  <si>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</si>
  <si>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</si>
  <si>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</si>
  <si>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</si>
  <si>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</si>
  <si>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</si>
  <si>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</si>
  <si>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</si>
  <si>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</si>
  <si>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</si>
  <si>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</si>
  <si>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</si>
  <si>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</si>
  <si>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</si>
  <si>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</si>
  <si>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</si>
  <si>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</si>
  <si>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</si>
  <si>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</si>
  <si>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</si>
  <si>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</si>
  <si>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</si>
  <si>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</si>
  <si>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</si>
  <si>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</si>
  <si>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</si>
  <si>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</si>
  <si>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</si>
  <si>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</si>
  <si>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</si>
  <si>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</si>
  <si>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</si>
  <si>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</si>
  <si>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</si>
  <si>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</si>
  <si>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</si>
  <si>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</si>
  <si>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</si>
  <si>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</si>
  <si>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</si>
  <si>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</si>
  <si>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</si>
  <si>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</si>
  <si>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</si>
  <si>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</si>
  <si>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</si>
  <si>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</si>
  <si>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</si>
  <si>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</si>
  <si>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</si>
  <si>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</si>
  <si>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</si>
  <si>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</si>
  <si>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</si>
  <si>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</si>
  <si>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</si>
  <si>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</si>
  <si>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</si>
  <si>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</si>
  <si>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</si>
  <si>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</si>
  <si>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</si>
  <si>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</si>
  <si>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</si>
  <si>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</si>
  <si>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</si>
  <si>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</si>
  <si>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</si>
  <si>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</si>
  <si>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</si>
  <si>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</si>
  <si>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</si>
  <si>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</si>
  <si>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</si>
  <si>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</si>
  <si>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</si>
  <si>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</si>
  <si>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</si>
  <si>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</si>
  <si>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</si>
  <si>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</si>
  <si>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</si>
  <si>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</si>
  <si>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</si>
  <si>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</si>
  <si>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</si>
  <si>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</si>
  <si>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</si>
  <si>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</si>
  <si>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</si>
  <si>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</si>
  <si>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</si>
  <si>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</si>
  <si>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</si>
  <si>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</si>
  <si>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</si>
  <si>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</si>
  <si>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</si>
  <si>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</si>
  <si>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</si>
  <si>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</si>
  <si>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</si>
  <si>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</si>
  <si>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</si>
  <si>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</si>
  <si>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</si>
  <si>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</si>
  <si>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</si>
  <si>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</si>
  <si>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</si>
  <si>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</si>
  <si>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</si>
  <si>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</si>
  <si>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</si>
  <si>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</si>
  <si>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</si>
  <si>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</si>
  <si>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</si>
  <si>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</si>
  <si>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</si>
  <si>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</si>
  <si>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</si>
  <si>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</si>
  <si>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</si>
  <si>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</si>
  <si>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</si>
  <si>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</si>
  <si>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</si>
  <si>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</si>
  <si>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</si>
  <si>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</si>
  <si>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</si>
  <si>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</si>
  <si>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</si>
  <si>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</si>
  <si>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</si>
  <si>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</si>
  <si>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</si>
  <si>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</si>
  <si>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</si>
  <si>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</si>
  <si>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</si>
  <si>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</si>
  <si>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</si>
  <si>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</si>
  <si>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</si>
  <si>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</si>
  <si>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</si>
  <si>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</si>
  <si>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</si>
  <si>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</si>
  <si>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</si>
  <si>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</si>
  <si>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</si>
  <si>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</si>
  <si>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</si>
  <si>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</si>
  <si>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</si>
  <si>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</si>
  <si>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</si>
  <si>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</si>
  <si>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</si>
  <si>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</si>
  <si>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</si>
  <si>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</si>
  <si>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</si>
  <si>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</si>
  <si>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</si>
  <si>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</si>
  <si>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</si>
  <si>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</si>
  <si>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</si>
  <si>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</si>
  <si>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</si>
  <si>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</si>
  <si>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</si>
  <si>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</si>
  <si>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</si>
  <si>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</si>
  <si>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</si>
  <si>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</si>
  <si>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</si>
  <si>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</si>
  <si>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</si>
  <si>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</si>
  <si>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</si>
  <si>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</si>
  <si>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</si>
  <si>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</si>
  <si>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</si>
  <si>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</si>
  <si>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</si>
  <si>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</si>
  <si>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</si>
  <si>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</si>
  <si>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</si>
  <si>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</si>
  <si>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</si>
  <si>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</si>
  <si>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</si>
  <si>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</si>
  <si>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</si>
  <si>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</si>
  <si>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</si>
  <si>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</si>
  <si>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</si>
  <si>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</si>
  <si>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</si>
  <si>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</si>
  <si>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</si>
  <si>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</si>
  <si>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</si>
  <si>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</si>
  <si>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</si>
  <si>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</si>
  <si>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</si>
  <si>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</si>
  <si>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</si>
  <si>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</si>
  <si>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</si>
  <si>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</si>
  <si>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</si>
  <si>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</si>
  <si>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</si>
  <si>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</si>
  <si>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</si>
  <si>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</si>
  <si>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</si>
  <si>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</si>
  <si>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</si>
  <si>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</si>
  <si>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</si>
  <si>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</si>
  <si>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</si>
  <si>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</si>
  <si>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</si>
  <si>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</si>
  <si>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</si>
  <si>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</si>
  <si>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</si>
  <si>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</si>
  <si>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</si>
  <si>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</si>
  <si>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</si>
  <si>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</si>
  <si>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</si>
  <si>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</si>
  <si>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</si>
  <si>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</si>
  <si>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</si>
  <si>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</si>
  <si>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</si>
  <si>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</si>
  <si>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</si>
  <si>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</si>
  <si>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</si>
  <si>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</si>
  <si>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</si>
  <si>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</si>
  <si>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</si>
  <si>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</si>
  <si>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</si>
  <si>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</si>
  <si>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</si>
  <si>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</si>
  <si>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</si>
  <si>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</si>
  <si>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</si>
  <si>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</si>
  <si>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</si>
  <si>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</si>
  <si>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</si>
  <si>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</si>
  <si>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</si>
  <si>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</si>
  <si>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</si>
  <si>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</si>
  <si>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</si>
  <si>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</si>
  <si>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</si>
  <si>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</si>
  <si>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</si>
  <si>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</si>
  <si>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</si>
  <si>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</si>
  <si>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</si>
  <si>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</si>
  <si>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</si>
  <si>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</si>
  <si>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</si>
  <si>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</si>
  <si>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</si>
  <si>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</si>
  <si>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</si>
  <si>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</si>
  <si>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</si>
  <si>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</si>
  <si>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</si>
  <si>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</si>
  <si>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</si>
  <si>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</si>
  <si>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</si>
  <si>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</si>
  <si>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</si>
  <si>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</si>
  <si>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</si>
  <si>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</si>
  <si>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</si>
  <si>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</si>
  <si>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</si>
  <si>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</si>
  <si>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</si>
  <si>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</si>
  <si>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</si>
  <si>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</si>
  <si>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</si>
  <si>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</si>
  <si>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</si>
  <si>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</si>
  <si>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</si>
  <si>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</si>
  <si>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</si>
  <si>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</si>
  <si>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</si>
  <si>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</si>
  <si>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</si>
  <si>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</si>
  <si>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</si>
  <si>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</si>
  <si>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</si>
  <si>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</si>
  <si>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</si>
  <si>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</si>
  <si>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</si>
  <si>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</si>
  <si>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</si>
  <si>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</si>
  <si>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</si>
  <si>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</si>
  <si>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</si>
  <si>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</si>
  <si>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</si>
  <si>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</si>
  <si>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</si>
  <si>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</si>
  <si>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</si>
  <si>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</si>
  <si>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</si>
  <si>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</si>
  <si>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</si>
  <si>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</si>
  <si>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</si>
  <si>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</si>
  <si>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</si>
  <si>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</si>
  <si>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</si>
  <si>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</si>
  <si>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</si>
  <si>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</si>
  <si>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</si>
  <si>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</si>
  <si>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</si>
  <si>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</si>
  <si>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</si>
  <si>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</si>
  <si>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</si>
  <si>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</si>
  <si>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</si>
  <si>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</si>
  <si>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</si>
  <si>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</si>
  <si>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</si>
  <si>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</si>
  <si>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</si>
  <si>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</si>
  <si>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</si>
  <si>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</si>
  <si>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</si>
  <si>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</si>
  <si>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</si>
  <si>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</si>
  <si>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</si>
  <si>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</si>
  <si>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</si>
  <si>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</si>
  <si>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</si>
  <si>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</si>
  <si>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</si>
  <si>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</si>
  <si>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</si>
  <si>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</si>
  <si>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</si>
  <si>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</si>
  <si>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</si>
  <si>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</si>
  <si>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</si>
  <si>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</si>
  <si>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</si>
  <si>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</si>
  <si>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</si>
  <si>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</si>
  <si>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</si>
  <si>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</si>
  <si>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</si>
  <si>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</si>
  <si>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</si>
  <si>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</si>
  <si>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</si>
  <si>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</si>
  <si>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</si>
  <si>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</si>
  <si>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</si>
  <si>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</si>
  <si>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</si>
  <si>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</si>
  <si>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</si>
  <si>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</si>
  <si>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</si>
  <si>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</si>
  <si>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</si>
  <si>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</si>
  <si>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</si>
  <si>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</si>
  <si>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</si>
  <si>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</si>
  <si>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</si>
  <si>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</si>
  <si>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</si>
  <si>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</si>
  <si>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</si>
  <si>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</si>
  <si>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</si>
  <si>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</si>
  <si>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</si>
  <si>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</si>
  <si>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</si>
  <si>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</si>
  <si>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</si>
  <si>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</si>
  <si>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</si>
  <si>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</si>
  <si>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</si>
  <si>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</si>
  <si>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</si>
  <si>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</si>
  <si>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</si>
  <si>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</si>
  <si>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</si>
  <si>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</si>
  <si>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</si>
  <si>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</si>
  <si>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</si>
  <si>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</si>
  <si>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</si>
  <si>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</si>
  <si>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</si>
  <si>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</si>
  <si>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</si>
  <si>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</si>
  <si>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</si>
  <si>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</si>
  <si>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</si>
  <si>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</si>
  <si>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</si>
  <si>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</si>
  <si>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</si>
  <si>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</si>
  <si>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</si>
  <si>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</si>
  <si>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</si>
  <si>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</si>
  <si>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</si>
  <si>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</si>
  <si>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</si>
  <si>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</si>
  <si>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</si>
  <si>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</si>
  <si>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</si>
  <si>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</si>
  <si>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</si>
  <si>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</si>
  <si>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</si>
  <si>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</si>
  <si>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</si>
  <si>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</si>
  <si>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</si>
  <si>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</si>
  <si>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</si>
  <si>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</si>
  <si>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</si>
  <si>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</si>
  <si>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</si>
  <si>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</si>
  <si>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</si>
  <si>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</si>
  <si>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</si>
  <si>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</si>
  <si>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</si>
  <si>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</si>
  <si>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</si>
  <si>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</si>
  <si>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</si>
  <si>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</si>
  <si>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</si>
  <si>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</si>
  <si>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</si>
  <si>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</si>
  <si>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</si>
  <si>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</si>
  <si>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</si>
  <si>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</si>
  <si>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</si>
  <si>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</si>
  <si>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</si>
  <si>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</si>
  <si>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</si>
  <si>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</si>
  <si>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</si>
  <si>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</si>
  <si>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</si>
  <si>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</si>
  <si>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</si>
  <si>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</si>
  <si>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</si>
  <si>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</si>
  <si>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</si>
  <si>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</si>
  <si>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</si>
  <si>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</si>
  <si>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</si>
  <si>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</si>
  <si>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</si>
  <si>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</si>
  <si>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</si>
  <si>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</si>
  <si>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</si>
  <si>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</si>
  <si>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</si>
  <si>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</si>
  <si>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</si>
  <si>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</si>
  <si>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</si>
  <si>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</si>
  <si>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</si>
  <si>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</si>
  <si>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</si>
  <si>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</si>
  <si>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</si>
  <si>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</si>
  <si>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</si>
  <si>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</si>
  <si>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</si>
  <si>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</si>
  <si>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PCM-20251009-00000765</t>
  </si>
  <si>
    <t>ETA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</si>
  <si>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</si>
  <si>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</si>
  <si>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</si>
  <si>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</si>
  <si>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</si>
  <si>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</si>
  <si>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</si>
  <si>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</si>
  <si>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</si>
  <si>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</si>
  <si>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</si>
  <si>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</si>
  <si>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</si>
  <si>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</si>
  <si>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</si>
  <si>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</si>
  <si>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</si>
  <si>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</si>
  <si>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</si>
  <si>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</si>
  <si>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</si>
  <si>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</si>
  <si>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</si>
  <si>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</si>
  <si>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</si>
  <si>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</si>
  <si>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</si>
  <si>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</si>
  <si>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</si>
  <si>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</si>
  <si>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</si>
  <si>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</si>
  <si>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</si>
  <si>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</si>
  <si>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</si>
  <si>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</si>
  <si>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</si>
  <si>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</si>
  <si>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</si>
  <si>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</si>
  <si>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</si>
  <si>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</si>
  <si>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</si>
  <si>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</si>
  <si>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</si>
  <si>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</si>
  <si>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</si>
  <si>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</si>
  <si>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</si>
  <si>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</si>
  <si>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</si>
  <si>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</si>
  <si>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</si>
  <si>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</si>
  <si>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</si>
  <si>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</si>
  <si>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</si>
  <si>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</si>
  <si>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</si>
  <si>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</si>
  <si>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</si>
  <si>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</si>
  <si>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</si>
  <si>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</si>
  <si>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</si>
  <si>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</si>
  <si>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</si>
  <si>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</si>
  <si>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</si>
  <si>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</si>
  <si>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</si>
  <si>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</si>
  <si>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</si>
  <si>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</si>
  <si>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</si>
  <si>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</si>
  <si>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</si>
  <si>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</si>
  <si>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</si>
  <si>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</si>
  <si>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</si>
  <si>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</si>
  <si>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</si>
  <si>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</si>
  <si>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</si>
  <si>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</si>
  <si>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</si>
  <si>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</si>
  <si>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PCM-20251009-00000774 </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</si>
  <si>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</si>
  <si>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</si>
  <si>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</si>
  <si>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</si>
  <si>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</si>
  <si>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</si>
  <si>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</si>
  <si>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</si>
  <si>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</si>
  <si>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</si>
  <si>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</si>
  <si>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</si>
  <si>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</si>
  <si>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</si>
  <si>
    <t>TT-20251008-01666 // NA</t>
  </si>
  <si>
    <t xml:space="preserve">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</si>
</sst>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0" totalsRowShown="0" headerRowDxfId="157" dataDxfId="156" headerRowBorderDxfId="154" tableBorderDxfId="155" totalsRowBorderDxfId="153">
  <autoFilter ref="A1:CJ2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5"/>
      <c r="N1" s="165"/>
      <c r="O1" s="165"/>
    </row>
    <row r="2" spans="1:15" s="70" customFormat="1" ht="70.5" customHeight="1">
      <c r="A2" s="68" t="s">
        <v>38963</v>
      </c>
      <c r="B2" s="65" t="str">
        <f>IFERROR(VLOOKUP(D2,DB!A:K,11,0),"")</f>
        <v>R1</v>
      </c>
      <c r="C2" s="65">
        <v>1</v>
      </c>
      <c r="D2" s="85" t="s">
        <v>17807</v>
      </c>
      <c r="E2" s="69" t="s">
        <v>38964</v>
      </c>
      <c r="F2" s="82">
        <v>45662.948425925926</v>
      </c>
      <c r="G2" s="72">
        <f ca="1">IFERROR(NOW()-F2,"")</f>
        <v>276.52705532407708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9861</v>
      </c>
      <c r="E3" s="143" t="s">
        <v>38964</v>
      </c>
      <c r="F3" s="144">
        <v>45939.341481481482</v>
      </c>
      <c r="G3" s="72">
        <f ca="1">IFERROR(NOW()-F3,"")</f>
        <v>0.13399976852088002</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1</v>
      </c>
      <c r="D4" s="142" t="s">
        <v>10471</v>
      </c>
      <c r="E4" s="143" t="s">
        <v>38964</v>
      </c>
      <c r="F4" s="144">
        <v>45939.381990740738</v>
      </c>
      <c r="G4" s="145">
        <f ca="1">IFERROR(NOW()-F4,"")</f>
        <v>9.3490509265393484E-2</v>
      </c>
      <c r="H4" s="144">
        <v>45939.375740740739</v>
      </c>
      <c r="I4" s="142" t="str">
        <f>IFERROR(VLOOKUP(D4,DB!A:F,6,0),"")</f>
        <v>SCECO</v>
      </c>
      <c r="J4" s="65" t="str">
        <f>IFERROR(VLOOKUP(D4,DB!A:G,7,0),"")</f>
        <v>In progress</v>
      </c>
      <c r="K4" s="146" t="s">
        <v>38969</v>
      </c>
      <c r="L4" s="147" t="str">
        <f>IFERROR(VLOOKUP(D4,DB!A:I,9,0),"")</f>
        <v>Latis</v>
      </c>
      <c r="M4" s="70"/>
      <c r="N4" s="70"/>
      <c r="O4" s="70"/>
    </row>
    <row r="5" spans="1:15" ht="15" customHeight="1">
      <c r="A5" s="141" t="s">
        <v>38970</v>
      </c>
      <c r="B5" s="142" t="str">
        <f>IFERROR(VLOOKUP(D5,DB!A:K,11,0),"")</f>
        <v>R1</v>
      </c>
      <c r="C5" s="142">
        <v>1</v>
      </c>
      <c r="D5" s="142" t="s">
        <v>14565</v>
      </c>
      <c r="E5" s="143" t="s">
        <v>38964</v>
      </c>
      <c r="F5" s="144">
        <v>45939.421249999999</v>
      </c>
      <c r="G5" s="145">
        <f ca="1">IFERROR(NOW()-F5,"")</f>
        <v>5.4231250003795139E-2</v>
      </c>
      <c r="H5" s="144">
        <v>45939.415694444448</v>
      </c>
      <c r="I5" s="142" t="str">
        <f>IFERROR(VLOOKUP(D5,DB!A:F,6,0),"")</f>
        <v>SCECO</v>
      </c>
      <c r="J5" s="65" t="str">
        <f>IFERROR(VLOOKUP(D5,DB!A:G,7,0),"")</f>
        <v>Vandalized</v>
      </c>
      <c r="K5" s="146" t="s">
        <v>38971</v>
      </c>
      <c r="L5" s="147" t="str">
        <f>IFERROR(VLOOKUP(D5,DB!A:I,9,0),"")</f>
        <v>Latis</v>
      </c>
      <c r="M5" s="70"/>
      <c r="N5" s="70"/>
      <c r="O5" s="70"/>
    </row>
    <row r="6" spans="1:15" ht="15" customHeight="1">
      <c r="A6" s="141"/>
      <c r="B6" s="142" t="str">
        <f>IFERROR(VLOOKUP(D6,DB!A:K,11,0),"")</f>
        <v/>
      </c>
      <c r="C6" s="142"/>
      <c r="D6" s="142"/>
      <c r="E6" s="143"/>
      <c r="F6" s="144"/>
      <c r="G6" s="145">
        <f ca="1">IFERROR(NOW()-F6,"")</f>
        <v>45939.475481250003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45939.475481250003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45939.475481250003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45939.475481250003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45939.475481250003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45939.475481250003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45939.475481250003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45939.475481250003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45939.475481250003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45939.475481250003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45939.475481250003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45939.475481250003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45939.475481250003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45939.475481250003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45939.475481250003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45939.475481250003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45939.475481250003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45939.475481250003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45939.475481250003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45939.475481250003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45939.475481250003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45939.475481250003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45939.475481250003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45939.475481250003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45939.475481250003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45939.475481250003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45939.475481250003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45939.475481250003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45939.475481250003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45939.475481250003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45939.475481250003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45939.475481250003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45939.475481250003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45939.475481250003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45939.475481250003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45939.475481250003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45939.475481250003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45939.475481250003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45939.475481250003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45939.475481250003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45939.475481250003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45939.475481250003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45939.475481250003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45939.475481250003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45939.475481250003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45939.475481250003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45939.475481250003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45939.475481250003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45939.475481250003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45939.475481250003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45939.475481250003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45939.475481250003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45939.475481250003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45939.475481250003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45939.475481250003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45939.475481250003</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45939.475481250003</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45939.475481250003</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45939.475481250003</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45939.475481250003</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45939.475481250003</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45939.475481250003</v>
      </c>
      <c r="H67" s="144"/>
      <c r="I67" s="142" t="str">
        <f>IFERROR(VLOOKUP(D67,DB!A:F,6,0),"")</f>
        <v/>
      </c>
      <c r="J67" s="65" t="str">
        <f>IFERROR(VLOOKUP(D67,DB!A:G,7,0),"")</f>
        <v/>
      </c>
      <c r="K67" s="146"/>
      <c r="L67" s="147" t="str">
        <f>IFERROR(VLOOKUP(D67,DB!A:I,9,0),"")</f>
        <v/>
      </c>
      <c r="M67" s="70"/>
      <c r="N67" s="70"/>
      <c r="O67" s="70"/>
    </row>
    <row r="68" spans="1:15" ht="15" customHeight="1">
      <c r="A68" s="141"/>
      <c r="B68" s="142" t="str">
        <f>IFERROR(VLOOKUP(D68,DB!A:K,11,0),"")</f>
        <v/>
      </c>
      <c r="C68" s="142"/>
      <c r="D68" s="142"/>
      <c r="E68" s="143"/>
      <c r="F68" s="144"/>
      <c r="G68" s="145">
        <f ca="1">IFERROR(NOW()-F68,"")</f>
        <v>45939.475481250003</v>
      </c>
      <c r="H68" s="144"/>
      <c r="I68" s="142" t="str">
        <f>IFERROR(VLOOKUP(D68,DB!A:F,6,0),"")</f>
        <v/>
      </c>
      <c r="J68" s="65" t="str">
        <f>IFERROR(VLOOKUP(D68,DB!A:G,7,0),"")</f>
        <v/>
      </c>
      <c r="K68" s="146"/>
      <c r="L68" s="147" t="str">
        <f>IFERROR(VLOOKUP(D68,DB!A:I,9,0),"")</f>
        <v/>
      </c>
      <c r="M68" s="70"/>
      <c r="N68" s="70"/>
      <c r="O68" s="70"/>
    </row>
    <row r="69" spans="1:15" ht="15" customHeight="1">
      <c r="A69" s="141"/>
      <c r="B69" s="142" t="str">
        <f>IFERROR(VLOOKUP(D69,DB!A:K,11,0),"")</f>
        <v/>
      </c>
      <c r="C69" s="142"/>
      <c r="D69" s="142"/>
      <c r="E69" s="143"/>
      <c r="F69" s="144"/>
      <c r="G69" s="145">
        <f ca="1">IFERROR(NOW()-F69,"")</f>
        <v>45939.475481250003</v>
      </c>
      <c r="H69" s="144"/>
      <c r="I69" s="142" t="str">
        <f>IFERROR(VLOOKUP(D69,DB!A:F,6,0),"")</f>
        <v/>
      </c>
      <c r="J69" s="65" t="str">
        <f>IFERROR(VLOOKUP(D69,DB!A:G,7,0),"")</f>
        <v/>
      </c>
      <c r="K69" s="146"/>
      <c r="L69" s="147" t="str">
        <f>IFERROR(VLOOKUP(D69,DB!A:I,9,0),"")</f>
        <v/>
      </c>
      <c r="M69" s="70"/>
      <c r="N69" s="70"/>
      <c r="O69" s="70"/>
    </row>
  </sheetData>
  <customSheetViews>
    <customSheetView guid="{F6042A99-DD27-4453-835D-0834D95730CC}" filter="1" showAutoFilter="1">
      <pageMargins left="0" right="0" top="0" bottom="0" header="0" footer="0"/>
      <autoFilter ref="B1:M1" xr:uid="{E1D00E1E-A13B-4774-BA01-399B9FDCE13A}"/>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0"/>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132.74839791667182</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114.47564328704175</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45939.475481250003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45939.475481250003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45939.475481250003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45939.475481250003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45939.475481250003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45939.475481250003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45939.475481250003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45939.475481250003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45939.475481250003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45939.475481250003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45939.475481250003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45939.475481250003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45939.475481250003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45939.475481250003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45939.475481250003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45939.475481250003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45939.475481250003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45939.475481250003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45939.475481250003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45939.475481250003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45939.475481250003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45939.475481250003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45939.475481250003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45939.475481250003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45939.475481250003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45939.475481250003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45939.475481250003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45939.475481250003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45939.475481250003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45939.475481250003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45939.475481250003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45939.475481250003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45939.475481250003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45939.475481250003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45939.475481250003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45939.475481250003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45939.475481250003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45939.475481250003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45939.475481250003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45939.475481250003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45939.475481250003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45939.475481250003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45939.475481250003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45939.475481250003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45939.475481250003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45939.475481250003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45939.475481250003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45939.475481250003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45939.475481250003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45939.475481250003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45939.475481250003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45939.475481250003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45939.475481250003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45939.475481250003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45939.475481250003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45939.475481250003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45939.475481250003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45939.475481250003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45939.475481250003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45939.475481250003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45939.475481250003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45939.475481250003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45939.475481250003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45939.475481250003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45939.475481250003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45939.475481250003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45939.475481250003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45939.475481250003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45939.475481250003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45939.475481250003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45939.475481250003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45939.475481250003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45939.475481250003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45939.475481250003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45939.475481250003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45939.475481250003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45939.475481250003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45939.475481250003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45939.475481250003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45939.475481250003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45939.475481250003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45939.475481250003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45939.475481250003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45939.475481250003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45939.475481250003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45939.475481250003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45939.475481250003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45939.475481250003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45939.475481250003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45939.475481250003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45939.475481250003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45939.475481250003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45939.475481250003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45939.475481250003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45939.475481250003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45939.475481250003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45939.475481250003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45939.475481250003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45939.475481250003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45939.475481250003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45939.475481250003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45939.475481250003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45939.475481250003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45939.475481250003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45939.475481250003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45939.475481250003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45939.475481250003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45939.475481250003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45939.475481250003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45939.475481250003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45939.475481250003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45939.475481250003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45939.475481250003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45939.475481250003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45939.475481250003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45939.475481250003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45939.475481250003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45939.475481250003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45939.475481250003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45939.475481250003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45939.475481250003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45939.475481250003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45939.475481250003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45939.475481250003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45939.475481250003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45939.475481250003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45939.475481250003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45939.475481250003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45939.475481250003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45939.475481250003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45939.475481250003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45939.475481250003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45939.475481250003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45939.475481250003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45939.475481250003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45939.475481250003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45939.475481250003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45939.475481250003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45939.475481250003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45939.475481250003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45939.475481250003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45939.475481250003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45939.475481250003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45939.475481250003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45939.475481250003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45939.475481250003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45939.475481250003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45939.475481250003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45939.475481250003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45939.475481250003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45939.475481250003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45939.475481250003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45939.475481250003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45939.475481250003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45939.475481250003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45939.475481250003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45939.475481250003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45939.475481250003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45939.475481250003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45939.475481250003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45939.475481250003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45939.475481250003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45939.475481250003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45939.475481250003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45939.475481250003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45939.475481250003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45939.475481250003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45939.475481250003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45939.475481250003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45939.475481250003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45939.475481250003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45939.475481250003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45939.475481250003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45939.475481250003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45939.475481250003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45939.475481250003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45939.475481250003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45939.475481250003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45939.475481250003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45939.475481250003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45939.475481250003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45939.475481250003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45939.475481250003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45939.475481250003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45939.475481250003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45939.475481250003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45939.475481250003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45939.475481250003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45939.475481250003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45939.475481250003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45939.475481250003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45939.475481250003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45939.475481250003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45939.475481250003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45939.475481250003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sheetData>
  <dataValidations count="2">
    <dataValidation allowBlank="1" showInputMessage="1" showErrorMessage="1" sqref="E1" xr:uid="{4D935161-CDD3-4592-B877-3FB59C99E142}"/>
    <dataValidation type="list" allowBlank="1" showInputMessage="1" showErrorMessage="1" sqref="E3:E2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45939.475481250003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45939.475481250003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45939.475481250003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45939.475481250003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45939.475481250003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45939.475481250003</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45939.475481250003</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45939.475481250003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45939.475481250003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45939.475481250003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45939.475481250003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45939.475481250003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45939.475481250003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45939.475481250003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45939.475481250003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45939.475481250003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45939.475481250003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45939.475481250003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45939.475481250003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45939.475481250003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45939.475481250003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45939.475481250003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45939.475481250003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45939.475481250003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45939.475481250003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45939.475481250003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45939.475481250003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45939.475481250003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45939.475481250003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45939.475481250003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45939.475481250003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45939.475481250003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45939.475481250003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45939.475481250003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45939.475481250003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45939.475481250003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45939.475481250003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45939.475481250003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45939.475481250003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45939.475481250003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45939.475481250003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45939.475481250003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45939.475481250003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45939.475481250003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45939.475481250003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45939.475481250003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45939.475481250003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45939.475481250003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45939.475481250003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45939.475481250003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45939.475481250003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45939.475481250003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45939.475481250003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45939.475481250003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45939.475481250003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45939.475481250003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45939.475481250003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45939.475481250003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45939.475481250003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45939.475481250003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45939.475481250003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45939.475481250003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45939.475481250003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45939.475481250003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45939.475481250003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45939.475481250003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45939.475481250003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45939.475481250003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45939.475481250003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45939.475481250003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45939.475481250003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45939.475481250003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45939.475481250003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45939.475481250003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45939.475481250003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45939.475481250003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45939.475481250003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45939.475481250003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45939.475481250003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45939.475481250003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45939.475481250003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45939.475481250003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45939.475481250003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45939.475481250003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45939.475481250003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45939.475481250003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45939.475481250003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45939.475481250003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45939.475481250003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45939.475481250003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45939.475481250003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45939.475481250003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45939.475481250003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45939.475481250003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45939.475481250003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45939.475481250003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45939.475481250003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45939.475481250003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45939.475481250003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45939.475481250003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45939.475481250003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45939.475481250003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45939.475481250003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45939.475481250003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45939.475481250003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45939.475481250003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45939.475481250003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45939.475481250003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45939.475481250003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45939.475481250003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45939.475481250003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45939.475481250003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45939.475481250003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45939.475481250003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45939.475481250003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45939.475481250003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45939.475481250003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45939.475481250003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45939.475481250003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45939.475481250003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45939.475481250003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45939.475481250003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45939.475481250003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45939.475481250003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45939.475481250003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45939.475481250003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45939.475481250003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45939.475481250003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45939.475481250003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45939.475481250003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45939.475481250003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45939.475481250003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45939.475481250003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45939.475481250003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45939.475481250003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45939.475481250003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45939.475481250003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45939.475481250003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45939.475481250003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45939.475481250003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45939.475481250003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45939.475481250003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45939.475481250003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45939.475481250003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45939.475481250003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45939.475481250003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45939.475481250003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45939.475481250003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45939.475481250003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45939.475481250003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45939.475481250003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45939.475481250003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45939.475481250003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45939.475481250003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45939.475481250003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45939.475481250003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45939.475481250003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45939.475481250003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45939.475481250003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45939.475481250003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45939.475481250003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45939.475481250003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45939.475481250003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45939.475481250003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45939.475481250003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45939.475481250003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45939.475481250003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45939.475481250003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45939.475481250003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45939.475481250003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45939.475481250003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45939.475481250003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45939.475481250003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45939.475481250003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45939.475481250003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45939.475481250003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45939.475481250003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45939.475481250003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45939.475481250003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45939.475481250003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45939.475481250003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45939.475481250003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45939.475481250003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45939.475481250003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45939.475481250003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45939.475481250003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45939.475481250003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45939.475481250003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45939.475481250003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45939.475481250003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45939.475481250003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45939.475481250003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45939.475481250003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45939.475481250003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45939.475481250003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45939.475481250003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45939.475481250003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45939.475481250003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45939.475481250003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45939.475481250003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45939.475481250003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45939.475481250003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45939.475481250003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45939.475481250003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45939.475481250003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45939.475481250003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45939.475481250003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45939.475481250003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45939.475481250003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45939.475481250003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45939.475481250003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45939.475481250003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45939.475481250003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45939.475481250003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45939.475481250003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45939.475481250003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45939.475481250003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45939.475481250003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45939.475481250003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45939.475481250003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45939.475481250003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45939.475481250003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45939.475481250003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45939.475481250003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45939.475481250003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45939.475481250003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45939.475481250003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45939.475481250003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45939.475481250003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45939.475481250003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45939.475481250003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45939.475481250003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45939.475481250003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45939.475481250003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45939.475481250003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45939.475481250003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45939.475481250003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45939.475481250003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45939.475481250003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45939.475481250003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45939.475481250003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45939.475481250003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45939.475481250003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45939.475481250003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45939.475481250003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45939.475481250003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45939.475481250003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45939.475481250003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45939.475481250003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45939.475481250003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45939.475481250003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45939.475481250003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45939.475481250003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45939.475481250003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45939.475481250003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45939.475481250003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45939.475481250003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45939.475481250003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45939.475481250003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45939.475481250003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45939.475481250003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45939.475481250003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45939.475481250003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45939.475481250003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45939.475481250003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45939.475481250003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45939.475481250003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45939.475481250003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45939.475481250003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45939.475481250003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45939.475481250003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45939.475481250003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45939.475481250003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45939.475481250003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45939.475481250003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45939.475481250003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45939.475481250003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45939.475481250003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45939.475481250003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45939.475481250003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45939.475481250003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45939.475481250003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45939.475481250003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45939.475481250003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45939.475481250003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45939.475481250003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45939.475481250003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45939.475481250003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45939.475481250003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45939.475481250003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45939.475481250003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45939.475481250003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45939.475481250003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45939.475481250003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45939.475481250003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45939.475481250003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45939.475481250003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45939.475481250003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45939.475481250003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45939.475481250003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45939.475481250003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45939.475481250003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45939.475481250003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45939.475481250003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45939.475481250003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45939.475481250003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45939.475481250003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45939.475481250003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45939.475481250003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45939.475481250003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45939.475481250003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45939.475481250003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45939.475481250003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45939.475481250003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45939.475481250003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45939.475481250003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45939.475481250003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45939.475481250003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45939.475481250003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45939.475481250003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45939.475481250003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45939.475481250003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45939.475481250003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45939.475481250003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45939.475481250003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45939.475481250003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45939.475481250003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45939.475481250003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45939.475481250003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45939.475481250003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45939.475481250003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45939.475481250003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45939.475481250003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45939.475481250003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45939.475481250003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45939.475481250003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45939.475481250003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45939.475481250003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45939.475481250003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45939.475481250003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45939.475481250003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45939.475481250003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45939.475481250003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45939.475481250003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45939.475481250003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45939.475481250003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45939.475481250003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45939.475481250003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45939.475481250003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45939.475481250003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45939.475481250003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45939.475481250003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45939.475481250003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45939.475481250003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45939.475481250003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45939.475481250003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45939.475481250003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45939.475481250003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45939.475481250003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45939.475481250003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45939.475481250003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45939.475481250003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45939.475481250003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45939.475481250003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45939.475481250003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45939.475481250003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45939.475481250003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45939.475481250003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45939.475481250003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45939.475481250003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45939.475481250003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45939.475481250003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45939.475481250003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45939.475481250003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45939.475481250003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45939.475481250003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45939.475481250003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45939.475481250003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45939.475481250003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45939.475481250003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45939.475481250003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45939.475481250003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45939.475481250003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45939.475481250003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45939.475481250003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45939.475481250003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45939.475481250003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45939.475481250003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45939.475481250003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45939.475481250003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45939.475481250003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45939.475481250003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45939.475481250003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45939.475481250003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45939.475481250003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45939.475481250003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45939.475481250003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45939.475481250003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45939.475481250003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45939.475481250003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45939.475481250003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45939.475481250003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45939.475481250003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45939.475481250003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45939.475481250003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45939.475481250003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45939.475481250003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45939.475481250003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45939.475481250003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45939.475481250003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45939.475481250003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45939.475481250003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45939.475481250003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45939.475481250003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45939.475481250003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45939.475481250003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45939.475481250003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45939.475481250003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45939.475481250003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45939.475481250003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45939.475481250003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45939.475481250003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45939.475481250003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45939.475481250003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45939.475481250003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45939.475481250003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45939.475481250003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45939.475481250003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45939.475481250003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45939.475481250003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45939.475481250003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45939.475481250003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45939.475481250003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45939.475481250003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45939.475481250003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45939.475481250003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45939.475481250003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45939.475481250003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45939.475481250003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45939.475481250003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45939.475481250003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45939.475481250003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45939.475481250003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45939.475481250003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45939.475481250003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45939.475481250003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45939.475481250003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45939.475481250003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45939.475481250003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45939.475481250003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45939.475481250003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45939.475481250003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45939.475481250003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45939.475481250003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45939.475481250003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45939.475481250003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45939.475481250003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45939.475481250003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45939.475481250003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45939.475481250003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45939.475481250003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45939.475481250003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45939.475481250003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45939.475481250003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45939.475481250003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45939.475481250003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45939.475481250003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45939.475481250003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45939.475481250003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45939.475481250003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45939.475481250003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45939.475481250003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45939.475481250003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45939.475481250003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45939.475481250003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45939.475481250003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45939.475481250003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45939.475481250003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45939.475481250003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45939.475481250003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45939.475481250003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45939.475481250003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45939.475481250003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45939.475481250003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45939.475481250003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45939.475481250003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45939.475481250003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45939.475481250003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45939.475481250003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45939.475481250003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45939.475481250003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45939.475481250003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45939.475481250003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45939.475481250003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45939.475481250003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45939.475481250003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45939.475481250003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45939.475481250003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45939.475481250003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45939.475481250003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45939.475481250003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45939.475481250003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45939.475481250003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45939.475481250003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45939.475481250003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45939.475481250003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45939.475481250003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45939.475481250003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45939.475481250003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45939.475481250003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45939.475481250003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45939.475481250003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45939.475481250003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45939.475481250003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45939.475481250003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45939.475481250003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45939.475481250003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45939.475481250003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45939.475481250003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45939.475481250003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45939.475481250003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45939.475481250003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45939.475481250003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45939.475481250003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45939.475481250003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45939.475481250003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45939.475481250003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45939.475481250003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45939.475481250003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45939.475481250003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45939.475481250003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45939.475481250003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45939.475481250003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45939.475481250003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45939.475481250003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45939.475481250003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45939.475481250003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45939.475481250003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45939.475481250003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45939.475481250003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45939.475481250003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45939.475481250003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45939.475481250003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45939.475481250003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45939.475481250003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45939.475481250003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45939.475481250003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45939.475481250003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45939.475481250003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45939.475481250003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45939.475481250003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45939.475481250003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45939.475481250003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45939.475481250003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45939.475481250003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45939.475481250003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45939.475481250003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45939.475481250003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45939.475481250003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45939.475481250003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45939.475481250003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45939.475481250003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45939.475481250003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45939.475481250003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45939.475481250003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45939.475481250003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45939.475481250003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45939.475481250003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45939.475481250003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45939.475481250003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45939.475481250003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45939.475481250003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45939.475481250003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45939.475481250003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45939.475481250003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45939.475481250003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45939.475481250003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45939.475481250003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45939.475481250003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45939.475481250003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45939.475481250003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45939.475481250003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45939.475481250003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45939.475481250003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45939.475481250003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45939.475481250003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45939.475481250003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45939.475481250003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45939.475481250003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45939.475481250003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45939.475481250003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45939.475481250003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45939.475481250003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45939.475481250003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45939.475481250003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45939.475481250003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45939.475481250003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45939.475481250003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45939.475481250003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45939.475481250003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45939.475481250003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45939.475481250003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45939.475481250003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45939.475481250003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45939.475481250003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45939.475481250003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45939.475481250003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45939.475481250003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45939.475481250003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45939.475481250003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45939.475481250003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45939.475481250003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45939.475481250003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45939.475481250003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45939.475481250003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45939.475481250003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45939.475481250003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45939.475481250003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45939.475481250003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45939.475481250003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45939.475481250003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45939.475481250003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45939.475481250003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45939.475481250003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45939.475481250003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45939.475481250003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45939.475481250003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45939.475481250003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45939.475481250003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45939.475481250003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45939.475481250003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45939.475481250003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45939.475481250003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45939.475481250003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45939.475481250003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45939.475481250003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45939.475481250003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45939.475481250003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45939.475481250003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45939.475481250003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45939.475481250003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45939.475481250003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45939.475481250003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45939.475481250003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45939.475481250003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45939.475481250003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45939.475481250003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45939.475481250003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45939.475481250003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45939.475481250003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45939.475481250003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45939.475481250003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45939.475481250003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45939.475481250003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45939.475481250003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45939.475481250003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45939.475481250003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45939.475481250003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45939.475481250003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45939.475481250003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45939.475481250003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45939.475481250003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45939.475481250003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45939.475481250003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45939.475481250003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45939.475481250003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45939.475481250003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45939.475481250003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45939.475481250003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45939.475481250003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45939.475481250003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45939.475481250003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45939.475481250003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45939.475481250003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45939.475481250003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45939.475481250003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45939.475481250003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45939.475481250003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45939.475481250003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45939.475481250003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45939.475481250003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45939.475481250003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45939.475481250003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45939.475481250003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45939.475481250003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45939.475481250003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45939.475481250003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45939.475481250003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45939.475481250003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45939.475481250003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45939.475481250003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45939.475481250003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45939.475481250003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45939.475481250003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45939.475481250003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45939.475481250003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45939.475481250003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45939.475481250003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45939.475481250003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45939.475481250003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45939.475481250003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45939.475481250003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45939.475481250003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45939.475481250003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45939.475481250003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45939.475481250003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45939.475481250003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45939.475481250003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45939.475481250003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45939.475481250003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45939.475481250003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45939.475481250003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45939.475481250003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45939.475481250003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45939.475481250003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45939.475481250003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45939.475481250003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45939.475481250003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45939.475481250003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45939.475481250003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45939.475481250003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45939.475481250003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45939.475481250003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45939.475481250003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45939.475481250003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45939.475481250003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45939.475481250003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45939.475481250003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45939.475481250003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45939.475481250003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45939.475481250003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45939.475481250003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45939.475481250003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45939.475481250003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45939.475481250003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45939.475481250003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45939.475481250003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45939.475481250003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45939.475481250003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45939.475481250003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45939.475481250003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45939.475481250003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45939.475481250003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45939.475481250003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45939.475481250003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45939.475481250003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45939.475481250003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45939.475481250003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45939.475481250003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45939.475481250003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45939.475481250003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45939.475481250003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45939.475481250003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45939.475481250003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45939.475481250003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45939.475481250003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45939.475481250003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45939.475481250003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45939.475481250003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45939.475481250003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45939.475481250003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45939.475481250003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45939.475481250003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45939.475481250003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45939.475481250003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45939.475481250003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45939.475481250003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45939.475481250003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45939.475481250003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45939.475481250003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45939.475481250003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45939.475481250003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45939.475481250003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45939.475481250003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45939.475481250003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45939.475481250003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45939.475481250003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45939.475481250003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45939.475481250003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45939.475481250003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45939.475481250003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45939.475481250003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45939.475481250003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45939.475481250003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45939.475481250003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45939.475481250003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45939.475481250003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45939.475481250003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45939.475481250003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45939.475481250003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45939.475481250003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45939.475481250003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45939.475481250003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45939.475481250003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45939.475481250003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45939.475481250003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45939.475481250003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45939.475481250003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45939.475481250003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45939.475481250003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45939.475481250003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45939.475481250003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45939.475481250003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45939.475481250003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45939.475481250003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45939.475481250003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45939.475481250003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45939.475481250003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45939.475481250003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45939.475481250003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45939.475481250003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45939.475481250003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45939.475481250003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45939.475481250003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45939.475481250003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45939.475481250003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45939.475481250003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45939.475481250003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45939.475481250003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45939.475481250003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45939.475481250003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45939.475481250003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45939.475481250003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45939.475481250003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45939.475481250003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45939.475481250003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45939.475481250003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45939.475481250003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45939.475481250003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45939.475481250003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45939.475481250003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45939.475481250003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45939.475481250003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45939.475481250003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45939.475481250003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45939.475481250003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45939.475481250003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45939.475481250003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45939.475481250003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45939.475481250003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45939.475481250003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45939.475481250003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45939.475481250003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45939.475481250003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45939.475481250003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45939.475481250003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45939.475481250003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45939.475481250003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45939.475481250003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45939.475481250003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45939.475481250003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45939.475481250003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45939.475481250003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45939.475481250003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45939.475481250003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45939.475481250003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45939.475481250003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45939.475481250003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45939.475481250003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45939.475481250003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45939.475481250003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45939.475481250003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45939.475481250003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45939.475481250003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45939.475481250003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45939.475481250003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45939.475481250003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45939.475481250003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45939.475481250003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45939.475481250003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45939.475481250003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45939.475481250003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45939.475481250003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45939.475481250003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45939.475481250003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45939.475481250003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45939.475481250003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45939.475481250003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45939.475481250003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45939.475481250003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45939.475481250003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45939.475481250003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45939.475481250003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45939.475481250003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45939.475481250003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45939.475481250003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45939.475481250003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45939.475481250003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45939.475481250003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45939.475481250003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45939.475481250003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45939.475481250003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45939.475481250003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45939.475481250003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45939.475481250003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45939.475481250003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45939.475481250003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45939.475481250003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45939.475481250003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45939.475481250003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45939.475481250003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45939.475481250003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45939.475481250003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45939.475481250003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45939.475481250003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45939.475481250003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45939.475481250003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45939.475481250003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45939.475481250003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45939.475481250003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45939.475481250003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45939.475481250003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45939.475481250003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45939.475481250003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45939.475481250003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45939.475481250003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45939.475481250003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45939.475481250003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45939.475481250003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45939.475481250003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45939.475481250003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45939.475481250003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45939.475481250003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45939.475481250003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45939.475481250003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45939.475481250003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45939.475481250003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45939.475481250003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45939.475481250003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45939.475481250003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45939.475481250003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45939.475481250003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45939.475481250003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45939.475481250003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45939.475481250003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45939.475481250003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45939.475481250003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45939.475481250003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45939.475481250003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45939.475481250003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45939.475481250003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45939.475481250003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45939.475481250003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45939.475481250003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45939.475481250003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45939.475481250003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45939.475481250003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45939.475481250003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45939.475481250003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45939.475481250003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45939.475481250003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45939.475481250003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45939.475481250003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45939.475481250003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45939.475481250003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45939.475481250003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45939.475481250003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45939.475481250003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45939.475481250003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45939.475481250003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45939.475481250003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45939.475481250003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45939.475481250003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45939.475481250003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45939.475481250003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45939.475481250003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45939.475481250003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45939.475481250003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45939.475481250003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45939.475481250003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45939.475481250003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45939.475481250003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45939.475481250003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45939.475481250003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45939.475481250003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45939.475481250003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45939.475481250003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45939.475481250003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45939.475481250003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45939.475481250003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45939.475481250003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45939.475481250003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45939.475481250003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45939.475481250003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45939.475481250003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45939.475481250003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45939.475481250003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45939.475481250003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45939.475481250003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45939.475481250003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45939.475481250003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45939.475481250003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45939.475481250003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45939.475481250003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45939.475481250003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45939.475481250003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45939.475481250003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45939.475481250003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45939.475481250003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45939.475481250003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45939.475481250003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45939.475481250003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45939.475481250003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45939.475481250003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45939.475481250003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45939.475481250003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45939.475481250003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45939.475481250003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45939.475481250003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45939.475481250003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45939.475481250003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45939.475481250003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45939.475481250003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45939.475481250003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45939.475481250003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45939.475481250003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45939.475481250003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45939.475481250003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45939.475481250003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45939.475481250003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45939.475481250003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45939.475481250003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45939.475481250003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45939.475481250003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45939.475481250003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45939.475481250003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45939.475481250003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45939.475481250003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45939.475481250003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45939.475481250003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45939.475481250003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45939.475481250003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45939.475481250003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45939.475481250003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45939.475481250003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45939.475481250003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45939.475481250003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45939.475481250003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45939.475481250003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45939.475481250003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45939.475481250003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45939.475481250003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45939.475481250003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45939.475481250003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45939.475481250003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45939.475481250003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45939.475481250003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45939.475481250003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45939.475481250003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45939.475481250003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45939.475481250003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45939.475481250003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45939.475481250003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45939.475481250003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45939.475481250003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45939.475481250003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45939.475481250003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45939.475481250003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45939.475481250003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45939.475481250003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45939.475481250003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45939.475481250003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45939.475481250003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45939.475481250003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45939.475481250003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45939.475481250003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45939.475481250003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45939.475481250003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45939.475481250003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45939.475481250003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45939.475481250003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45939.475481250003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45939.475481250003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45939.475481250003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45939.475481250003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45939.475481250003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45939.475481250003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45939.475481250003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45939.475481250003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45939.475481250003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45939.475481250003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45939.475481250003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45939.475481250003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45939.475481250003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45939.475481250003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45939.475481250003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45939.475481250003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45939.475481250003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45939.475481250003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45939.475481250003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45939.475481250003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45939.475481250003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45939.475481250003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45939.475481250003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45939.475481250003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45939.475481250003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45939.475481250003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45939.475481250003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45939.475481250003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45939.475481250003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45939.475481250003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45939.475481250003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45939.475481250003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45939.475481250003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45939.475481250003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45939.475481250003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45939.475481250003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45939.475481250003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45939.475481250003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45939.475481250003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45939.475481250003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45939.475481250003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45939.475481250003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45939.475481250003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45939.475481250003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45939.475481250003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45939.475481250003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45939.475481250003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45939.475481250003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45939.475481250003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45939.475481250003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45939.475481250003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45939.475481250003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45939.475481250003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45939.475481250003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45939.475481250003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45939.475481250003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45939.475481250003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45939.475481250003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45939.475481250003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45939.475481250003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45939.475481250003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45939.475481250003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45939.475481250003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45939.475481250003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45939.475481250003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45939.475481250003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45939.475481250003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45939.475481250003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45939.475481250003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45939.475481250003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45939.475481250003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45939.475481250003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45939.475481250003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45939.475481250003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45939.475481250003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45939.475481250003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45939.475481250003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45939.475481250003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45939.475481250003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45939.475481250003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45939.475481250003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45939.475481250003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45939.475481250003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45939.475481250003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45939.475481250003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45939.475481250003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45939.475481250003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45939.475481250003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45939.475481250003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45939.475481250003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45939.475481250003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45939.475481250003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45939.475481250003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45939.475481250003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45939.475481250003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45939.475481250003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45939.475481250003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45939.475481250003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45939.475481250003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45939.475481250003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45939.475481250003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45939.475481250003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45939.475481250003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45939.475481250003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45939.475481250003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45939.475481250003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45939.475481250003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45939.475481250003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45939.475481250003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45939.475481250003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45939.475481250003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45939.475481250003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45939.475481250003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45939.475481250003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45939.475481250003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45939.475481250003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45939.475481250003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45939.475481250003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45939.475481250003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45939.475481250003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45939.475481250003</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235.99476365740702</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5</v>
      </c>
      <c r="D3" s="129" t="s">
        <v>38797</v>
      </c>
      <c r="E3" s="130" t="s">
        <v>39049</v>
      </c>
      <c r="F3" s="131">
        <v>45939.423391203702</v>
      </c>
      <c r="G3" s="132">
        <f ca="1">IFERROR(NOW()-F3,"")</f>
        <v>5.2090046301600523E-2</v>
      </c>
      <c r="H3" s="131">
        <v>45939.402395833335</v>
      </c>
      <c r="I3" s="127" t="str">
        <f>IFERROR(VLOOKUP(D3,DB!A:F,6,0),"")</f>
        <v>Generator-SG</v>
      </c>
      <c r="J3" s="127" t="str">
        <f>IFERROR(VLOOKUP(D3,DB!A:G,7,0),"")</f>
        <v>Dead</v>
      </c>
      <c r="K3" s="133" t="s">
        <v>39061</v>
      </c>
      <c r="L3" s="129" t="str">
        <f>IFERROR(VLOOKUP(D3,DB!A:I,9,0),"")</f>
        <v>Latis</v>
      </c>
    </row>
    <row r="4" spans="1:16" ht="15" customHeight="1">
      <c r="A4" s="127"/>
      <c r="B4" s="127" t="str">
        <f>IFERROR(VLOOKUP(D4,DB!A:K,11,0),"")</f>
        <v/>
      </c>
      <c r="C4" s="128"/>
      <c r="D4" s="129"/>
      <c r="E4" s="130"/>
      <c r="F4" s="131"/>
      <c r="G4" s="132">
        <f ca="1">IFERROR(NOW()-F4,"")</f>
        <v>45939.475481250003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45939.475481250003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45939.475481250003</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30"/>
      <c r="F7" s="131"/>
      <c r="G7" s="132">
        <f ca="1">IFERROR(NOW()-F7,"")</f>
        <v>45939.475481250003</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30"/>
      <c r="F8" s="131"/>
      <c r="G8" s="132">
        <f ca="1">IFERROR(NOW()-F8,"")</f>
        <v>45939.475481250003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45939.475481250003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45939.475481250003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67"/>
      <c r="E11" s="130"/>
      <c r="F11" s="131"/>
      <c r="G11" s="132">
        <f ca="1">IFERROR(NOW()-F11,"")</f>
        <v>45939.475481250003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45939.475481250003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45939.475481250003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45939.475481250003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45939.475481250003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45939.475481250003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45939.475481250003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45939.475481250003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45939.475481250003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45939.475481250003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45939.475481250003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45939.475481250003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45939.475481250003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45939.475481250003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45939.475481250003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45939.475481250003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45939.475481250003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45939.475481250003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45939.475481250003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45939.475481250003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45939.475481250003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45939.475481250003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45939.475481250003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45939.475481250003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45939.475481250003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45939.475481250003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45939.475481250003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45939.475481250003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45939.475481250003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45939.475481250003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45939.475481250003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45939.475481250003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45939.475481250003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45939.475481250003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45939.475481250003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45939.475481250003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45939.475481250003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45939.475481250003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45939.475481250003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45939.475481250003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45939.475481250003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45939.475481250003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45939.475481250003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45939.475481250003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45939.475481250003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45939.475481250003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45939.475481250003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45939.475481250003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45939.475481250003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45939.475481250003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45939.475481250003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45939.475481250003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45939.475481250003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45939.475481250003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45939.475481250003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45939.475481250003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45939.475481250003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45939.475481250003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45939.475481250003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45939.475481250003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45939.475481250003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45939.475481250003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45939.475481250003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45939.475481250003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45939.475481250003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45939.475481250003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45939.475481250003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45939.475481250003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45939.475481250003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45939.475481250003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45939.475481250003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45939.475481250003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45939.475481250003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45939.475481250003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45939.475481250003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45939.475481250003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45939.475481250003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45939.475481250003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45939.475481250003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45939.475481250003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45939.475481250003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45939.475481250003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45939.475481250003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45939.475481250003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45939.475481250003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45939.475481250003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45939.475481250003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45939.475481250003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45939.475481250003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45939.475481250003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45939.475481250003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45939.475481250003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45939.475481250003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45939.475481250003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45939.475481250003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45939.475481250003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45939.475481250003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45939.475481250003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45939.475481250003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45939.475481250003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45939.475481250003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45939.475481250003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45939.475481250003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45939.475481250003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45939.475481250003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45939.475481250003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45939.475481250003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45939.475481250003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45939.475481250003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45939.475481250003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45939.475481250003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45939.475481250003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45939.475481250003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45939.475481250003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45939.475481250003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45939.475481250003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45939.475481250003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45939.475481250003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45939.475481250003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45939.475481250003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45939.475481250003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45939.475481250003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45939.475481250003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45939.475481250003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45939.475481250003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45939.475481250003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45939.475481250003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45939.475481250003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45939.475481250003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45939.475481250003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45939.475481250003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45939.475481250003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45939.475481250003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45939.475481250003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45939.475481250003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45939.475481250003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45939.475481250003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45939.475481250003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45939.475481250003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45939.475481250003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45939.475481250003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45939.475481250003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45939.475481250003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45939.475481250003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45939.475481250003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45939.475481250003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45939.475481250003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45939.475481250003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45939.475481250003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45939.475481250003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45939.475481250003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45939.475481250003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45939.475481250003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45939.475481250003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45939.475481250003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45939.475481250003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45939.475481250003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45939.475481250003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45939.475481250003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45939.475481250003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45939.475481250003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45939.475481250003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45939.475481250003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45939.475481250003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45939.475481250003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45939.475481250003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45939.475481250003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45939.475481250003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45939.475481250003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45939.475481250003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45939.475481250003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45939.475481250003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45939.475481250003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45939.475481250003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45939.475481250003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45939.475481250003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45939.475481250003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45939.475481250003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45939.475481250003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45939.475481250003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45939.475481250003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45939.475481250003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45939.475481250003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45939.475481250003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45939.475481250003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45939.475481250003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45939.475481250003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45939.475481250003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45939.475481250003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45939.475481250003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45939.475481250003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45939.475481250003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45939.475481250003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45939.475481250003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45939.475481250003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45939.475481250003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45939.475481250003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45939.475481250003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45939.475481250003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45939.475481250003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45939.475481250003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45939.475481250003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45939.475481250003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45939.475481250003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45939.475481250003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45939.475481250003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45939.475481250003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45939.475481250003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45939.475481250003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45939.475481250003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45939.475481250003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45939.475481250003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45939.475481250003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45939.475481250003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45939.475481250003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45939.475481250003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45939.475481250003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45939.475481250003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45939.475481250003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45939.475481250003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45939.475481250003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45939.475481250003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45939.475481250003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45939.475481250003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45939.475481250003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45939.475481250003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45939.475481250003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45939.475481250003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45939.475481250003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45939.475481250003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45939.475481250003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45939.475481250003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45939.475481250003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45939.475481250003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45939.475481250003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45939.475481250003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45939.475481250003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45939.475481250003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45939.475481250003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45939.475481250003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45939.475481250003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45939.475481250003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45939.475481250003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45939.475481250003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45939.475481250003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45939.475481250003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45939.475481250003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45939.475481250003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45939.475481250003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45939.475481250003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45939.475481250003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45939.475481250003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45939.475481250003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45939.475481250003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45939.475481250003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45939.475481250003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45939.475481250003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45939.475481250003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45939.475481250003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45939.475481250003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45939.475481250003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45939.475481250003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45939.475481250003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45939.475481250003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45939.475481250003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45939.475481250003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45939.475481250003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45939.475481250003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45939.475481250003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45939.475481250003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45939.475481250003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45939.475481250003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45939.475481250003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45939.475481250003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45939.475481250003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45939.475481250003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45939.475481250003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45939.475481250003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45939.475481250003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45939.475481250003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45939.475481250003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45939.475481250003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45939.475481250003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45939.475481250003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45939.475481250003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45939.475481250003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45939.475481250003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45939.475481250003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45939.475481250003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45939.475481250003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45939.475481250003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45939.475481250003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45939.475481250003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45939.475481250003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45939.475481250003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45939.475481250003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45939.475481250003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45939.475481250003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45939.475481250003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45939.475481250003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45939.475481250003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45939.475481250003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45939.475481250003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45939.475481250003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45939.475481250003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45939.475481250003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45939.475481250003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45939.475481250003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45939.475481250003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45939.475481250003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45939.475481250003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45939.475481250003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45939.475481250003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45939.475481250003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45939.475481250003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45939.475481250003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45939.475481250003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45939.475481250003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45939.475481250003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45939.475481250003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45939.475481250003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45939.475481250003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45939.475481250003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45939.475481250003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45939.475481250003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45939.475481250003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45939.475481250003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45939.475481250003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45939.475481250003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45939.475481250003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45939.475481250003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45939.475481250003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45939.475481250003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45939.475481250003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45939.475481250003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45939.475481250003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45939.475481250003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45939.475481250003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45939.475481250003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45939.475481250003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45939.475481250003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45939.475481250003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45939.475481250003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45939.475481250003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45939.475481250003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45939.475481250003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45939.475481250003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45939.475481250003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45939.475481250003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45939.475481250003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45939.475481250003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45939.475481250003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45939.475481250003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45939.475481250003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45939.475481250003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45939.475481250003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45939.475481250003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45939.475481250003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45939.475481250003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45939.475481250003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45939.475481250003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45939.475481250003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45939.475481250003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45939.475481250003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45939.475481250003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45939.475481250003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45939.475481250003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45939.475481250003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45939.475481250003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45939.475481250003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45939.475481250003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45939.475481250003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45939.475481250003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45939.475481250003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45939.475481250003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45939.475481250003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45939.475481250003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45939.475481250003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45939.475481250003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45939.475481250003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45939.475481250003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45939.475481250003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45939.475481250003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45939.475481250003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45939.475481250003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45939.475481250003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45939.475481250003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45939.475481250003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45939.475481250003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45939.475481250003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45939.475481250003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45939.475481250003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45939.475481250003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45939.475481250003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45939.475481250003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45939.475481250003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45939.475481250003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45939.475481250003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45939.475481250003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45939.475481250003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45939.475481250003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45939.475481250003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45939.475481250003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45939.475481250003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45939.475481250003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45939.475481250003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45939.475481250003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45939.475481250003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45939.475481250003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45939.475481250003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45939.475481250003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45939.475481250003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45939.475481250003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45939.475481250003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45939.475481250003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45939.475481250003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45939.475481250003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45939.475481250003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45939.475481250003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45939.475481250003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45939.475481250003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45939.475481250003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45939.475481250003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45939.475481250003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45939.475481250003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45939.475481250003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45939.475481250003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45939.475481250003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45939.475481250003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45939.475481250003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45939.475481250003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45939.475481250003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45939.475481250003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45939.475481250003</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45939.475481250003</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45939.475481250003</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45939.475481250003</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45939.475481250003</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45939.475481250003</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45939.475481250003</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45939.475481250003</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45939.475481250003</v>
      </c>
      <c r="H452" s="131"/>
      <c r="I452" s="127" t="str">
        <f>IFERROR(VLOOKUP(D452,DB!A:F,6,0),"")</f>
        <v/>
      </c>
      <c r="J452" s="127" t="str">
        <f>IFERROR(VLOOKUP(D452,DB!A:G,7,0),"")</f>
        <v/>
      </c>
      <c r="K452" s="133"/>
      <c r="L452" s="129" t="str">
        <f>IFERROR(VLOOKUP(D452,DB!A:I,9,0),"")</f>
        <v/>
      </c>
    </row>
    <row r="453" spans="1:12" ht="15" customHeight="1">
      <c r="A453" s="127"/>
      <c r="B453" s="127" t="str">
        <f>IFERROR(VLOOKUP(D453,DB!A:K,11,0),"")</f>
        <v/>
      </c>
      <c r="C453" s="128"/>
      <c r="D453" s="129"/>
      <c r="E453" s="130"/>
      <c r="F453" s="131"/>
      <c r="G453" s="132">
        <f ca="1">IFERROR(NOW()-F453,"")</f>
        <v>45939.475481250003</v>
      </c>
      <c r="H453" s="131"/>
      <c r="I453" s="127" t="str">
        <f>IFERROR(VLOOKUP(D453,DB!A:F,6,0),"")</f>
        <v/>
      </c>
      <c r="J453" s="127" t="str">
        <f>IFERROR(VLOOKUP(D453,DB!A:G,7,0),"")</f>
        <v/>
      </c>
      <c r="K453" s="133"/>
      <c r="L453" s="129" t="str">
        <f>IFERROR(VLOOKUP(D453,DB!A:I,9,0),"")</f>
        <v/>
      </c>
    </row>
    <row r="454" spans="1:12" ht="15" customHeight="1">
      <c r="A454" s="127"/>
      <c r="B454" s="127" t="str">
        <f>IFERROR(VLOOKUP(D454,DB!A:K,11,0),"")</f>
        <v/>
      </c>
      <c r="C454" s="128"/>
      <c r="D454" s="129"/>
      <c r="E454" s="130"/>
      <c r="F454" s="131"/>
      <c r="G454" s="132">
        <f ca="1">IFERROR(NOW()-F454,"")</f>
        <v>45939.475481250003</v>
      </c>
      <c r="H454" s="131"/>
      <c r="I454" s="127" t="str">
        <f>IFERROR(VLOOKUP(D454,DB!A:F,6,0),"")</f>
        <v/>
      </c>
      <c r="J454" s="127" t="str">
        <f>IFERROR(VLOOKUP(D454,DB!A:G,7,0),"")</f>
        <v/>
      </c>
      <c r="K454" s="133"/>
      <c r="L454" s="129" t="str">
        <f>IFERROR(VLOOKUP(D454,DB!A:I,9,0),"")</f>
        <v/>
      </c>
    </row>
    <row r="455" spans="1:12" ht="15" customHeight="1">
      <c r="A455" s="134"/>
      <c r="B455" s="134" t="str">
        <f>IFERROR(VLOOKUP(D455,DB!A:K,11,0),"")</f>
        <v/>
      </c>
      <c r="C455" s="135"/>
      <c r="D455" s="136"/>
      <c r="E455" s="137"/>
      <c r="F455" s="138"/>
      <c r="G455" s="139">
        <f ca="1">IFERROR(NOW()-F455,"")</f>
        <v>45939.475481250003</v>
      </c>
      <c r="H455" s="138"/>
      <c r="I455" s="134" t="str">
        <f>IFERROR(VLOOKUP(D455,DB!A:F,6,0),"")</f>
        <v/>
      </c>
      <c r="J455" s="134" t="str">
        <f>IFERROR(VLOOKUP(D455,DB!A:G,7,0),"")</f>
        <v/>
      </c>
      <c r="K455" s="140"/>
      <c r="L455" s="136" t="str">
        <f>IFERROR(VLOOKUP(D455,DB!A:I,9,0),"")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6">
        <f ca="1">IFERROR(NOW()-F2,"")</f>
        <v>47.643421064814902</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39049</v>
      </c>
      <c r="F3" s="38">
        <v>45926.188877314817</v>
      </c>
      <c r="G3" s="166">
        <f t="shared" ref="G3" ca="1" si="0">IFERROR(NOW()-F3,"")</f>
        <v>13.286603935186577</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t="shared" ref="G4:G23" ca="1" si="1">IFERROR(NOW()-F4,"")</f>
        <v>45939.475481250003</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45939.475481250003</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45939.475481250003</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1"/>
        <v>45939.475481250003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45939.475481250003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45939.475481250003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45939.475481250003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45939.475481250003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45939.475481250003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45939.475481250003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45939.475481250003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45939.475481250003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45939.475481250003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45939.475481250003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45939.475481250003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45939.475481250003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45939.475481250003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45939.475481250003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45939.475481250003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45939.475481250003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2">IFERROR(NOW()-F24,"")</f>
        <v>45939.475481250003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45939.475481250003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45939.475481250003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45939.475481250003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45939.475481250003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45939.475481250003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45939.475481250003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45939.475481250003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45939.475481250003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45939.475481250003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45939.475481250003</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2"/>
        <v>45939.475481250003</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2"/>
        <v>45939.475481250003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45939.475481250003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45939.475481250003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45939.475481250003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45939.475481250003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45939.475481250003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45939.475481250003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45939.475481250003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45939.475481250003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45939.475481250003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45939.475481250003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45939.475481250003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45939.475481250003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45939.475481250003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45939.475481250003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45939.475481250003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45939.475481250003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45939.475481250003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45939.475481250003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45939.475481250003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3">IFERROR(NOW()-F56,"")</f>
        <v>45939.475481250003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45939.475481250003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45939.475481250003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45939.475481250003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45939.475481250003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45939.475481250003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45939.475481250003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45939.475481250003</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3"/>
        <v>45939.475481250003</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3"/>
        <v>45939.475481250003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45939.475481250003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45939.475481250003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45939.475481250003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45939.475481250003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45939.475481250003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45939.475481250003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45939.475481250003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45939.475481250003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45939.475481250003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45939.475481250003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45939.475481250003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45939.475481250003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45939.475481250003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45939.475481250003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45939.475481250003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45939.475481250003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45939.475481250003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45939.475481250003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45939.475481250003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45939.475481250003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45939.475481250003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45939.475481250003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4">IFERROR(NOW()-F88,"")</f>
        <v>45939.475481250003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45939.475481250003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45939.475481250003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45939.475481250003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45939.475481250003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45939.475481250003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45939.475481250003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45939.475481250003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45939.475481250003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45939.475481250003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45939.475481250003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45939.475481250003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45939.475481250003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45939.475481250003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45939.475481250003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45939.475481250003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45939.475481250003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45939.475481250003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45939.475481250003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45939.475481250003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45939.475481250003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45939.475481250003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45939.475481250003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45939.475481250003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45939.475481250003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45939.475481250003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45939.475481250003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45939.475481250003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45939.475481250003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45939.475481250003</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4"/>
        <v>45939.475481250003</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3"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tabSelected="1" workbookViewId="0">
      <selection activeCell="E13" sqref="E13"/>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12.702634027780732</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45939.439837962964</v>
      </c>
      <c r="G3" s="151">
        <f ca="1">IFERROR(NOW()-F3,"-")</f>
        <v>3.5643287039420102E-2</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5.5945090277818963</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4.5332358796295011</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39073</v>
      </c>
      <c r="B6" s="149" t="str">
        <f>IFERROR(VLOOKUP(D6,DB!A:K,11,0),"")</f>
        <v>R6</v>
      </c>
      <c r="C6" s="149">
        <v>1</v>
      </c>
      <c r="D6" s="149" t="s">
        <v>33684</v>
      </c>
      <c r="E6" s="148" t="s">
        <v>39067</v>
      </c>
      <c r="F6" s="154">
        <v>45939.434942129628</v>
      </c>
      <c r="G6" s="151">
        <f ca="1">IFERROR(NOW()-F6,"-")</f>
        <v>4.0539120374887716E-2</v>
      </c>
      <c r="H6" s="154">
        <v>45937.667847222219</v>
      </c>
      <c r="I6" s="149" t="str">
        <f>IFERROR(VLOOKUP(D6,DB!A:F,6,0),"")</f>
        <v>SCECO</v>
      </c>
      <c r="J6" s="149" t="str">
        <f>IFERROR(VLOOKUP(D6,DB!A:G,7,0),"")</f>
        <v>Weak</v>
      </c>
      <c r="K6" s="155" t="s">
        <v>39074</v>
      </c>
      <c r="L6" s="149" t="str">
        <f>IFERROR(VLOOKUP(D6,DB!A:I,9,0),"")</f>
        <v>Latis</v>
      </c>
    </row>
    <row r="7" spans="1:16383" ht="31.5" customHeight="1">
      <c r="A7" s="160" t="s">
        <v>39075</v>
      </c>
      <c r="B7" s="160" t="str">
        <f>IFERROR(VLOOKUP(D7,DB!A:K,11,0),"")</f>
        <v>R6</v>
      </c>
      <c r="C7" s="149">
        <v>1</v>
      </c>
      <c r="D7" s="149" t="s">
        <v>33325</v>
      </c>
      <c r="E7" s="160" t="s">
        <v>38964</v>
      </c>
      <c r="F7" s="160"/>
      <c r="G7" s="151">
        <f ca="1">IFERROR(NOW()-F7,"-")</f>
        <v>45939.475481250003</v>
      </c>
      <c r="H7" s="168">
        <v>45939.45239583333</v>
      </c>
      <c r="I7" s="160" t="str">
        <f>IFERROR(VLOOKUP(D7,DB!A:F,6,0),"")</f>
        <v>Generator-SG</v>
      </c>
      <c r="J7" s="160" t="str">
        <f>IFERROR(VLOOKUP(D7,DB!A:G,7,0),"")</f>
        <v>Vandalized</v>
      </c>
      <c r="K7" s="160" t="s">
        <v>39076</v>
      </c>
      <c r="L7" s="160" t="str">
        <f>IFERROR(VLOOKUP(D7,DB!A:I,9,0),"")</f>
        <v>Latis</v>
      </c>
    </row>
    <row r="8" spans="1:16383" ht="31.5" customHeight="1">
      <c r="A8" s="160"/>
      <c r="B8" s="160" t="str">
        <f>IFERROR(VLOOKUP(D8,DB!A:K,11,0),"")</f>
        <v/>
      </c>
      <c r="C8" s="160"/>
      <c r="D8" s="159"/>
      <c r="E8" s="160"/>
      <c r="F8" s="160"/>
      <c r="G8" s="151">
        <f ca="1">IFERROR(NOW()-F8,"-")</f>
        <v>45939.475481250003</v>
      </c>
      <c r="H8" s="160"/>
      <c r="I8" s="160" t="str">
        <f>IFERROR(VLOOKUP(D8,DB!A:F,6,0),"")</f>
        <v/>
      </c>
      <c r="J8" s="160" t="str">
        <f>IFERROR(VLOOKUP(D8,DB!A:G,7,0),"")</f>
        <v/>
      </c>
      <c r="K8" s="160"/>
      <c r="L8" s="160" t="str">
        <f>IFERROR(VLOOKUP(D8,DB!A:I,9,0),"")</f>
        <v/>
      </c>
    </row>
    <row r="9" spans="1:16383" ht="31.5" customHeight="1">
      <c r="A9" s="160"/>
      <c r="B9" s="160" t="str">
        <f>IFERROR(VLOOKUP(D9,DB!A:K,11,0),"")</f>
        <v/>
      </c>
      <c r="C9" s="160"/>
      <c r="D9" s="159"/>
      <c r="E9" s="160"/>
      <c r="F9" s="160"/>
      <c r="G9" s="151">
        <f ca="1">IFERROR(NOW()-F9,"-")</f>
        <v>45939.475481250003</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45939.475481250003</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45939.475481250003</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45939.475481250003</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45939.475481250003</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45939.475481250003</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45939.475481250003</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45939.475481250003</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45939.475481250003</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45939.475481250003</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45939.475481250003</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45939.475481250003</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45939.475481250003</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45939.475481250003</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45939.475481250003</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45939.475481250003</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45939.475481250003</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45939.475481250003</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45939.475481250003</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45939.475481250003</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45939.475481250003</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45939.475481250003</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45939.475481250003</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45939.475481250003</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45939.475481250003</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45939.475481250003</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45939.475481250003</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45939.475481250003</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45939.475481250003</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45939.475481250003</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45939.475481250003</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45939.475481250003</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45939.475481250003</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45939.475481250003</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45939.475481250003</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45939.475481250003</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45939.475481250003</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45939.475481250003</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45939.475481250003</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45939.475481250003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45939.475481250003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45939.475481250003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45939.475481250003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45939.475481250003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45939.475481250003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45939.475481250003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45939.475481250003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45939.475481250003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45939.475481250003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45939.475481250003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45939.475481250003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45939.475481250003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45939.475481250003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45939.475481250003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45939.475481250003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45939.475481250003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45939.475481250003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45939.475481250003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45939.475481250003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45939.475481250003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45939.475481250003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45939.475481250003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45939.475481250003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45939.475481250003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45939.475481250003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45939.475481250003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45939.475481250003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45939.475481250003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45939.475481250003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45939.475481250003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45939.475481250003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45939.475481250003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45939.475481250003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45939.475481250003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45939.475481250003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45939.475481250003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45939.475481250003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45939.475481250003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45939.475481250003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45939.475481250003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45939.475481250003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45939.475481250003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45939.475481250003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45939.475481250003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45939.475481250003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45939.475481250003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45939.475481250003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45939.475481250003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45939.475481250003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45939.475481250003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45939.475481250003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45939.475481250003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45939.475481250003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45939.475481250003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45939.475481250003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45939.475481250003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45939.475481250003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45939.475481250003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45939.475481250003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45939.475481250003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45939.475481250003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45939.475481250003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45939.475481250003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45939.475481250003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45939.475481250003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45939.475481250003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45939.475481250003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45939.475481250003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45939.475481250003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45939.475481250003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45939.475481250003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45939.475481250003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45939.475481250003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45939.475481250003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45939.475481250003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45939.475481250003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45939.475481250003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45939.475481250003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45939.475481250003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45939.475481250003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45939.475481250003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45939.475481250003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45939.475481250003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45939.475481250003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45939.475481250003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45939.475481250003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45939.475481250003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45939.475481250003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45939.475481250003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45939.475481250003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45939.475481250003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45939.475481250003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45939.475481250003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45939.475481250003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45939.475481250003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45939.475481250003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45939.475481250003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45939.475481250003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45939.475481250003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45939.475481250003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45939.475481250003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45939.475481250003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45939.475481250003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45939.475481250003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45939.475481250003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45939.475481250003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45939.475481250003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45939.475481250003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45939.475481250003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45939.475481250003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45939.475481250003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45939.475481250003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45939.475481250003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45939.475481250003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45939.475481250003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45939.475481250003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45939.475481250003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45939.475481250003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45939.475481250003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45939.475481250003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45939.475481250003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45939.475481250003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45939.475481250003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45939.475481250003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45939.475481250003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45939.475481250003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45939.475481250003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45939.475481250003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45939.475481250003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45939.475481250003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45939.475481250003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45939.475481250003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45939.475481250003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45939.475481250003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45939.475481250003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45939.475481250003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45939.475481250003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45939.475481250003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45939.475481250003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45939.475481250003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45939.475481250003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45939.475481250003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45939.475481250003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45939.475481250003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45939.475481250003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45939.475481250003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45939.475481250003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45939.475481250003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45939.475481250003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45939.475481250003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45939.475481250003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45939.475481250003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45939.475481250003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45939.475481250003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45939.475481250003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45939.475481250003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45939.475481250003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45939.475481250003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45939.475481250003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45939.475481250003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45939.475481250003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45939.475481250003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45939.475481250003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45939.475481250003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45939.475481250003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45939.475481250003</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2025-10-09T08:26:28Z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